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logisticayproyectos-my.sharepoint.com/personal/amalia_cortes_lip_com_co/Documents/Documentos/1. LIP/1. SUPERGIROS/EJECUTOR/"/>
    </mc:Choice>
  </mc:AlternateContent>
  <xr:revisionPtr revIDLastSave="161" documentId="8_{92AA51F3-2CE4-4B12-979C-316F36FA68C3}" xr6:coauthVersionLast="47" xr6:coauthVersionMax="47" xr10:uidLastSave="{081AD8C4-2CEE-4138-B445-DF560F48BE6B}"/>
  <bookViews>
    <workbookView xWindow="-110" yWindow="-110" windowWidth="19420" windowHeight="10420" firstSheet="6" activeTab="6" xr2:uid="{346A0F60-856F-4E1E-B243-FD099B27E5DF}"/>
  </bookViews>
  <sheets>
    <sheet name="SIMAT" sheetId="5" r:id="rId1"/>
    <sheet name="Cronograma Ajustado1" sheetId="14" r:id="rId2"/>
    <sheet name="CRONOGRAMA" sheetId="12" r:id="rId3"/>
    <sheet name="DIAG CONSOLIDADO" sheetId="1" r:id="rId4"/>
    <sheet name="ESTU MER DEPORT" sheetId="3" r:id="rId5"/>
    <sheet name="ESTU MER PARQUES" sheetId="4" r:id="rId6"/>
    <sheet name="OFERTA ECONOMICA" sheetId="7" r:id="rId7"/>
  </sheets>
  <definedNames>
    <definedName name="_xlnm.Print_Area" localSheetId="6">'OFERTA ECONOMICA'!$A$1:$G$47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4" i="7" l="1"/>
  <c r="G40" i="7"/>
  <c r="G45" i="7" l="1"/>
  <c r="C83" i="14"/>
  <c r="C84" i="14"/>
  <c r="C82" i="14"/>
  <c r="C81" i="14"/>
  <c r="R13" i="4" l="1"/>
  <c r="S13" i="4" s="1"/>
  <c r="Q13" i="4"/>
  <c r="Q14" i="4" s="1"/>
  <c r="N13" i="4"/>
  <c r="O13" i="4" s="1"/>
  <c r="M13" i="4"/>
  <c r="M14" i="4" s="1"/>
  <c r="J13" i="4"/>
  <c r="K13" i="4" s="1"/>
  <c r="I13" i="4"/>
  <c r="I14" i="4" s="1"/>
  <c r="F13" i="4"/>
  <c r="G13" i="4" s="1"/>
  <c r="J34" i="3"/>
  <c r="M7" i="1" l="1" a="1"/>
  <c r="M7" i="1" s="1"/>
  <c r="J8" i="3"/>
  <c r="J9" i="3"/>
  <c r="J10" i="3"/>
  <c r="J11" i="3"/>
  <c r="J12" i="3"/>
  <c r="J13" i="3"/>
  <c r="J14" i="3"/>
  <c r="J15" i="3"/>
  <c r="J16" i="3"/>
  <c r="J17" i="3"/>
  <c r="J18" i="3"/>
  <c r="J19" i="3"/>
  <c r="J20" i="3"/>
  <c r="J21" i="3"/>
  <c r="J22" i="3"/>
  <c r="J23" i="3"/>
  <c r="J24" i="3"/>
  <c r="J25" i="3"/>
  <c r="J26" i="3"/>
  <c r="J27" i="3"/>
  <c r="J28" i="3"/>
  <c r="J29" i="3"/>
  <c r="J30" i="3"/>
  <c r="J31" i="3"/>
  <c r="J32" i="3"/>
  <c r="J33" i="3"/>
  <c r="J35" i="3"/>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J7" i="3"/>
  <c r="D44" i="1" l="1"/>
  <c r="L103" i="1" l="1"/>
  <c r="L85" i="1"/>
  <c r="L75" i="1"/>
  <c r="L52" i="1"/>
  <c r="L41" i="1"/>
  <c r="L22" i="1"/>
  <c r="L12" i="1"/>
  <c r="G41" i="7"/>
  <c r="L104" i="1" l="1"/>
  <c r="H136" i="5" l="1"/>
  <c r="AP103" i="1"/>
  <c r="M102" i="1" a="1"/>
  <c r="M102" i="1" s="1"/>
  <c r="AQ102" i="1" s="1"/>
  <c r="M101" i="1" a="1"/>
  <c r="M101" i="1" s="1"/>
  <c r="AQ101" i="1" s="1"/>
  <c r="M100" i="1" a="1"/>
  <c r="M100" i="1" s="1"/>
  <c r="AQ100" i="1" s="1"/>
  <c r="M99" i="1" a="1"/>
  <c r="M99" i="1" s="1"/>
  <c r="AQ99" i="1" s="1"/>
  <c r="M98" i="1" a="1"/>
  <c r="M98" i="1" s="1"/>
  <c r="AQ98" i="1" s="1"/>
  <c r="M97" i="1" a="1"/>
  <c r="M97" i="1" s="1"/>
  <c r="AQ97" i="1" s="1"/>
  <c r="M96" i="1" a="1"/>
  <c r="M96" i="1" s="1"/>
  <c r="AQ96" i="1" s="1"/>
  <c r="M95" i="1" a="1"/>
  <c r="M95" i="1" s="1"/>
  <c r="AQ95" i="1" s="1"/>
  <c r="M94" i="1" a="1"/>
  <c r="M94" i="1" s="1"/>
  <c r="AQ94" i="1" s="1"/>
  <c r="M93" i="1" a="1"/>
  <c r="M93" i="1" s="1"/>
  <c r="AQ93" i="1" s="1"/>
  <c r="M92" i="1" a="1"/>
  <c r="M92" i="1" s="1"/>
  <c r="AQ92" i="1" s="1"/>
  <c r="M91" i="1" a="1"/>
  <c r="M91" i="1" s="1"/>
  <c r="AQ91" i="1" s="1"/>
  <c r="M90" i="1" a="1"/>
  <c r="M90" i="1" s="1"/>
  <c r="AQ90" i="1" s="1"/>
  <c r="M89" i="1" a="1"/>
  <c r="M89" i="1" s="1"/>
  <c r="AQ89" i="1" s="1"/>
  <c r="M88" i="1" a="1"/>
  <c r="M88" i="1" s="1"/>
  <c r="AQ88" i="1" s="1"/>
  <c r="M87" i="1" a="1"/>
  <c r="M87" i="1" s="1"/>
  <c r="AQ87" i="1" s="1"/>
  <c r="M86" i="1" a="1"/>
  <c r="M86" i="1" s="1"/>
  <c r="D86" i="1" a="1"/>
  <c r="D86" i="1" s="1"/>
  <c r="BX142" i="1"/>
  <c r="BY142" i="1"/>
  <c r="BZ142" i="1"/>
  <c r="CA142" i="1"/>
  <c r="CB142" i="1"/>
  <c r="CC142" i="1"/>
  <c r="CD142" i="1"/>
  <c r="CE142" i="1"/>
  <c r="CF142" i="1"/>
  <c r="CG142" i="1"/>
  <c r="CH142" i="1"/>
  <c r="CI142" i="1"/>
  <c r="CJ142" i="1"/>
  <c r="CK142" i="1"/>
  <c r="CL142" i="1"/>
  <c r="CM142" i="1"/>
  <c r="CN142" i="1"/>
  <c r="BW142" i="1"/>
  <c r="CO113" i="1"/>
  <c r="CO114" i="1"/>
  <c r="CO115" i="1"/>
  <c r="CO116" i="1"/>
  <c r="CO117" i="1"/>
  <c r="CO118" i="1"/>
  <c r="CO119" i="1"/>
  <c r="CO120" i="1"/>
  <c r="CO121" i="1"/>
  <c r="CO122" i="1"/>
  <c r="CO123" i="1"/>
  <c r="CO124" i="1"/>
  <c r="CO125" i="1"/>
  <c r="CO126" i="1"/>
  <c r="CO127" i="1"/>
  <c r="CO128" i="1"/>
  <c r="CO129" i="1"/>
  <c r="CO130" i="1"/>
  <c r="CO131" i="1"/>
  <c r="CO132" i="1"/>
  <c r="CO133" i="1"/>
  <c r="CO134" i="1"/>
  <c r="CO135" i="1"/>
  <c r="CO136" i="1"/>
  <c r="CO137" i="1"/>
  <c r="CO138" i="1"/>
  <c r="CO139" i="1"/>
  <c r="CO140" i="1"/>
  <c r="CO141" i="1"/>
  <c r="C36" i="3" s="1"/>
  <c r="G35" i="7" s="1"/>
  <c r="CO112" i="1"/>
  <c r="C7" i="3" s="1"/>
  <c r="AP75" i="1"/>
  <c r="AP85" i="1"/>
  <c r="I142" i="1"/>
  <c r="H142" i="1"/>
  <c r="E142" i="1"/>
  <c r="F142" i="1"/>
  <c r="G142" i="1"/>
  <c r="J142" i="1"/>
  <c r="K142" i="1"/>
  <c r="L142" i="1"/>
  <c r="M142" i="1"/>
  <c r="N142" i="1"/>
  <c r="O142" i="1"/>
  <c r="P142" i="1"/>
  <c r="Q142" i="1"/>
  <c r="R142" i="1"/>
  <c r="S142" i="1"/>
  <c r="T142" i="1"/>
  <c r="U142" i="1"/>
  <c r="V142" i="1"/>
  <c r="W142" i="1"/>
  <c r="X142" i="1"/>
  <c r="Y142" i="1"/>
  <c r="Z142" i="1"/>
  <c r="AA142" i="1"/>
  <c r="AB142" i="1"/>
  <c r="AC142" i="1"/>
  <c r="AD142" i="1"/>
  <c r="AE142" i="1"/>
  <c r="AF142" i="1"/>
  <c r="AG142" i="1"/>
  <c r="AH142" i="1"/>
  <c r="AI142" i="1"/>
  <c r="AJ142" i="1"/>
  <c r="AK142" i="1"/>
  <c r="AL142" i="1"/>
  <c r="AM142" i="1"/>
  <c r="AN142" i="1"/>
  <c r="AO142" i="1"/>
  <c r="AP142" i="1"/>
  <c r="AQ142" i="1"/>
  <c r="AR142" i="1"/>
  <c r="AS142" i="1"/>
  <c r="AT142" i="1"/>
  <c r="AU142" i="1"/>
  <c r="AV142" i="1"/>
  <c r="AW142" i="1"/>
  <c r="AX142" i="1"/>
  <c r="AY142" i="1"/>
  <c r="AZ142" i="1"/>
  <c r="BA142" i="1"/>
  <c r="BB142" i="1"/>
  <c r="BC142" i="1"/>
  <c r="BD142" i="1"/>
  <c r="BE142" i="1"/>
  <c r="BF142" i="1"/>
  <c r="BG142" i="1"/>
  <c r="BH142" i="1"/>
  <c r="BI142" i="1"/>
  <c r="BJ142" i="1"/>
  <c r="BK142" i="1"/>
  <c r="BL142" i="1"/>
  <c r="BM142" i="1"/>
  <c r="BN142" i="1"/>
  <c r="BO142" i="1"/>
  <c r="BP142" i="1"/>
  <c r="BQ142" i="1"/>
  <c r="BR142" i="1"/>
  <c r="BS142" i="1"/>
  <c r="BT142" i="1"/>
  <c r="BU142" i="1"/>
  <c r="BV142" i="1"/>
  <c r="D142" i="1"/>
  <c r="C142" i="1"/>
  <c r="AP52" i="1"/>
  <c r="M51" i="1" a="1"/>
  <c r="M51" i="1" s="1"/>
  <c r="AQ51" i="1" s="1"/>
  <c r="M50" i="1" a="1"/>
  <c r="M50" i="1" s="1"/>
  <c r="AQ50" i="1" s="1"/>
  <c r="M49" i="1" a="1"/>
  <c r="M49" i="1" s="1"/>
  <c r="AQ49" i="1" s="1"/>
  <c r="M48" i="1" a="1"/>
  <c r="M48" i="1" s="1"/>
  <c r="AQ48" i="1" s="1"/>
  <c r="M47" i="1" a="1"/>
  <c r="M47" i="1" s="1"/>
  <c r="AQ47" i="1" s="1"/>
  <c r="M46" i="1" a="1"/>
  <c r="M46" i="1" s="1"/>
  <c r="AQ46" i="1" s="1"/>
  <c r="M45" i="1" a="1"/>
  <c r="M45" i="1" s="1"/>
  <c r="AQ45" i="1" s="1"/>
  <c r="M44" i="1" a="1"/>
  <c r="M44" i="1" s="1"/>
  <c r="AQ44" i="1" s="1"/>
  <c r="M43" i="1" a="1"/>
  <c r="M43" i="1" s="1"/>
  <c r="AQ43" i="1" s="1"/>
  <c r="M42" i="1" a="1"/>
  <c r="M42" i="1" s="1"/>
  <c r="AQ42" i="1" s="1"/>
  <c r="D51" i="1"/>
  <c r="D50" i="1"/>
  <c r="D49" i="1"/>
  <c r="D48" i="1"/>
  <c r="D47" i="1"/>
  <c r="D46" i="1"/>
  <c r="D45" i="1"/>
  <c r="D43" i="1"/>
  <c r="D42" i="1"/>
  <c r="AI110" i="1"/>
  <c r="AP12" i="1"/>
  <c r="AP22" i="1"/>
  <c r="AP41" i="1"/>
  <c r="M5" i="1" a="1"/>
  <c r="M5" i="1" s="1"/>
  <c r="M103" i="1" l="1"/>
  <c r="G6" i="7"/>
  <c r="E7" i="3"/>
  <c r="G7" i="3"/>
  <c r="I7" i="3"/>
  <c r="AP104" i="1"/>
  <c r="AH103" i="1"/>
  <c r="Z103" i="1"/>
  <c r="Q103" i="1"/>
  <c r="AO103" i="1"/>
  <c r="AG103" i="1"/>
  <c r="Y103" i="1"/>
  <c r="P103" i="1"/>
  <c r="AN103" i="1"/>
  <c r="AF103" i="1"/>
  <c r="X103" i="1"/>
  <c r="O103" i="1"/>
  <c r="T103" i="1"/>
  <c r="AM103" i="1"/>
  <c r="AE103" i="1"/>
  <c r="W103" i="1"/>
  <c r="N103" i="1"/>
  <c r="AQ86" i="1"/>
  <c r="AL103" i="1"/>
  <c r="AD103" i="1"/>
  <c r="V103" i="1"/>
  <c r="AK103" i="1"/>
  <c r="AC103" i="1"/>
  <c r="U103" i="1"/>
  <c r="AJ103" i="1"/>
  <c r="AB103" i="1"/>
  <c r="S103" i="1"/>
  <c r="AI103" i="1"/>
  <c r="AA103" i="1"/>
  <c r="R103" i="1"/>
  <c r="N52" i="1"/>
  <c r="AD52" i="1"/>
  <c r="M52" i="1"/>
  <c r="AE52" i="1"/>
  <c r="AK52" i="1"/>
  <c r="CO142" i="1"/>
  <c r="M40" i="1" a="1"/>
  <c r="M40" i="1" s="1"/>
  <c r="AQ40" i="1" s="1"/>
  <c r="M39" i="1" a="1"/>
  <c r="M39" i="1" s="1"/>
  <c r="AQ39" i="1" s="1"/>
  <c r="M38" i="1" a="1"/>
  <c r="M38" i="1" s="1"/>
  <c r="AQ38" i="1" s="1"/>
  <c r="M37" i="1" a="1"/>
  <c r="M37" i="1" s="1"/>
  <c r="AQ37" i="1" s="1"/>
  <c r="M36" i="1" a="1"/>
  <c r="M36" i="1" s="1"/>
  <c r="AQ36" i="1" s="1"/>
  <c r="M35" i="1" a="1"/>
  <c r="M35" i="1" s="1"/>
  <c r="AQ35" i="1" s="1"/>
  <c r="M34" i="1" a="1"/>
  <c r="M34" i="1" s="1"/>
  <c r="AQ34" i="1" s="1"/>
  <c r="M33" i="1" a="1"/>
  <c r="M33" i="1" s="1"/>
  <c r="AQ33" i="1" s="1"/>
  <c r="M32" i="1" a="1"/>
  <c r="M32" i="1" s="1"/>
  <c r="AQ32" i="1" s="1"/>
  <c r="M31" i="1" a="1"/>
  <c r="M31" i="1" s="1"/>
  <c r="AQ31" i="1" s="1"/>
  <c r="M30" i="1" a="1"/>
  <c r="M30" i="1" s="1"/>
  <c r="AQ30" i="1" s="1"/>
  <c r="M29" i="1" a="1"/>
  <c r="M29" i="1" s="1"/>
  <c r="AQ29" i="1" s="1"/>
  <c r="M28" i="1" a="1"/>
  <c r="M28" i="1" s="1"/>
  <c r="AQ28" i="1" s="1"/>
  <c r="M27" i="1" a="1"/>
  <c r="M27" i="1" s="1"/>
  <c r="AQ27" i="1" s="1"/>
  <c r="M26" i="1" a="1"/>
  <c r="M26" i="1" s="1"/>
  <c r="AQ26" i="1" s="1"/>
  <c r="M25" i="1" a="1"/>
  <c r="M25" i="1" s="1"/>
  <c r="AQ25" i="1" s="1"/>
  <c r="M24" i="1" a="1"/>
  <c r="M24" i="1" s="1"/>
  <c r="AQ24" i="1" s="1"/>
  <c r="M23" i="1" a="1"/>
  <c r="M23" i="1" s="1"/>
  <c r="AQ23" i="1" s="1"/>
  <c r="D23" i="1" a="1"/>
  <c r="D23" i="1" s="1"/>
  <c r="M57" i="1" a="1"/>
  <c r="M57" i="1" s="1"/>
  <c r="AQ57" i="1" s="1"/>
  <c r="M21" i="1" a="1"/>
  <c r="M21" i="1" s="1"/>
  <c r="AQ21" i="1" s="1"/>
  <c r="M20" i="1" a="1"/>
  <c r="M20" i="1" s="1"/>
  <c r="AQ20" i="1" s="1"/>
  <c r="M19" i="1" a="1"/>
  <c r="M19" i="1" s="1"/>
  <c r="AQ19" i="1" s="1"/>
  <c r="M18" i="1" a="1"/>
  <c r="M18" i="1" s="1"/>
  <c r="AQ18" i="1" s="1"/>
  <c r="M17" i="1" a="1"/>
  <c r="M17" i="1" s="1"/>
  <c r="AQ17" i="1" s="1"/>
  <c r="M16" i="1" a="1"/>
  <c r="M16" i="1" s="1"/>
  <c r="AQ16" i="1" s="1"/>
  <c r="M15" i="1" a="1"/>
  <c r="M15" i="1" s="1"/>
  <c r="AQ15" i="1" s="1"/>
  <c r="M14" i="1" a="1"/>
  <c r="M14" i="1" s="1"/>
  <c r="AQ14" i="1" s="1"/>
  <c r="M13" i="1" a="1"/>
  <c r="M13" i="1" s="1"/>
  <c r="AQ13" i="1" s="1"/>
  <c r="M11" i="1" a="1"/>
  <c r="M11" i="1" s="1"/>
  <c r="AQ11" i="1" s="1"/>
  <c r="M10" i="1" a="1"/>
  <c r="M10" i="1" s="1"/>
  <c r="AQ10" i="1" s="1"/>
  <c r="M9" i="1" a="1"/>
  <c r="M9" i="1" s="1"/>
  <c r="AQ9" i="1" s="1"/>
  <c r="M8" i="1" a="1"/>
  <c r="M8" i="1" s="1"/>
  <c r="AQ8" i="1" s="1"/>
  <c r="AQ7" i="1"/>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D76" i="1" a="1"/>
  <c r="D76" i="1" s="1"/>
  <c r="M84" i="1" a="1"/>
  <c r="M84" i="1" s="1"/>
  <c r="AQ84" i="1" s="1"/>
  <c r="M83" i="1" a="1"/>
  <c r="M83" i="1" s="1"/>
  <c r="AQ83" i="1" s="1"/>
  <c r="M82" i="1" a="1"/>
  <c r="M82" i="1" s="1"/>
  <c r="AQ82" i="1" s="1"/>
  <c r="M81" i="1" a="1"/>
  <c r="M81" i="1" s="1"/>
  <c r="AQ81" i="1" s="1"/>
  <c r="M80" i="1" a="1"/>
  <c r="M80" i="1" s="1"/>
  <c r="AQ80" i="1" s="1"/>
  <c r="M79" i="1" a="1"/>
  <c r="M79" i="1" s="1"/>
  <c r="AQ79" i="1" s="1"/>
  <c r="M78" i="1" a="1"/>
  <c r="M78" i="1" s="1"/>
  <c r="AQ78" i="1" s="1"/>
  <c r="M77" i="1" a="1"/>
  <c r="M77" i="1" s="1"/>
  <c r="AQ77" i="1" s="1"/>
  <c r="M76" i="1" a="1"/>
  <c r="O52" i="1"/>
  <c r="P52" i="1"/>
  <c r="Q52" i="1"/>
  <c r="R52" i="1"/>
  <c r="S52" i="1"/>
  <c r="T52" i="1"/>
  <c r="U52" i="1"/>
  <c r="V52" i="1"/>
  <c r="W52" i="1"/>
  <c r="X52" i="1"/>
  <c r="Y52" i="1"/>
  <c r="Z52" i="1"/>
  <c r="AA52" i="1"/>
  <c r="AB52" i="1"/>
  <c r="AC52" i="1"/>
  <c r="AF52" i="1"/>
  <c r="AG52" i="1"/>
  <c r="AH52" i="1"/>
  <c r="AI52" i="1"/>
  <c r="AJ52" i="1"/>
  <c r="AL52" i="1"/>
  <c r="AM52" i="1"/>
  <c r="AN52" i="1"/>
  <c r="AO52" i="1"/>
  <c r="M74" i="1" a="1"/>
  <c r="M74" i="1" s="1"/>
  <c r="AQ74" i="1" s="1"/>
  <c r="M73" i="1" a="1"/>
  <c r="M73" i="1" s="1"/>
  <c r="AQ73" i="1" s="1"/>
  <c r="M72" i="1" a="1"/>
  <c r="M72" i="1" s="1"/>
  <c r="AQ72" i="1" s="1"/>
  <c r="M71" i="1" a="1"/>
  <c r="M71" i="1" s="1"/>
  <c r="AQ71" i="1" s="1"/>
  <c r="M70" i="1" a="1"/>
  <c r="M70" i="1" s="1"/>
  <c r="AQ70" i="1" s="1"/>
  <c r="M69" i="1" a="1"/>
  <c r="M69" i="1" s="1"/>
  <c r="AQ69" i="1" s="1"/>
  <c r="M68" i="1" a="1"/>
  <c r="M68" i="1" s="1"/>
  <c r="AQ68" i="1" s="1"/>
  <c r="M67" i="1" a="1"/>
  <c r="M67" i="1" s="1"/>
  <c r="AQ67" i="1" s="1"/>
  <c r="M66" i="1" a="1"/>
  <c r="M66" i="1" s="1"/>
  <c r="AQ66" i="1" s="1"/>
  <c r="M65" i="1" a="1"/>
  <c r="M65" i="1" s="1"/>
  <c r="AQ65" i="1" s="1"/>
  <c r="M64" i="1" a="1"/>
  <c r="M64" i="1" s="1"/>
  <c r="AQ64" i="1" s="1"/>
  <c r="M63" i="1" a="1"/>
  <c r="M63" i="1" s="1"/>
  <c r="AQ63" i="1" s="1"/>
  <c r="M62" i="1" a="1"/>
  <c r="M62" i="1" s="1"/>
  <c r="AQ62" i="1" s="1"/>
  <c r="M61" i="1" a="1"/>
  <c r="M61" i="1" s="1"/>
  <c r="AQ61" i="1" s="1"/>
  <c r="M60" i="1" a="1"/>
  <c r="M60" i="1" s="1"/>
  <c r="AQ60" i="1" s="1"/>
  <c r="M59" i="1" a="1"/>
  <c r="M59" i="1" s="1"/>
  <c r="AQ59" i="1" s="1"/>
  <c r="M58" i="1" a="1"/>
  <c r="M58" i="1" s="1"/>
  <c r="AQ58" i="1" s="1"/>
  <c r="M56" i="1" a="1"/>
  <c r="M56" i="1" s="1"/>
  <c r="AQ56" i="1" s="1"/>
  <c r="M55" i="1" a="1"/>
  <c r="M55" i="1" s="1"/>
  <c r="AQ55" i="1" s="1"/>
  <c r="M54" i="1" a="1"/>
  <c r="M54" i="1" s="1"/>
  <c r="AQ54" i="1" s="1"/>
  <c r="M53" i="1" a="1"/>
  <c r="AS110" i="1"/>
  <c r="AS111" i="1" a="1"/>
  <c r="AS111" i="1" s="1"/>
  <c r="D21" i="1"/>
  <c r="D20" i="1"/>
  <c r="D19" i="1"/>
  <c r="D18" i="1"/>
  <c r="D17" i="1"/>
  <c r="D16" i="1"/>
  <c r="D15" i="1"/>
  <c r="D13" i="1"/>
  <c r="C110" i="1"/>
  <c r="D10" i="1"/>
  <c r="D7" i="1"/>
  <c r="D8" i="1"/>
  <c r="G12" i="7" l="1"/>
  <c r="I13" i="3"/>
  <c r="E13" i="3"/>
  <c r="G13" i="3"/>
  <c r="G8" i="7"/>
  <c r="I9" i="3"/>
  <c r="E9" i="3"/>
  <c r="G9" i="3"/>
  <c r="G11" i="7"/>
  <c r="G12" i="3"/>
  <c r="I12" i="3"/>
  <c r="E12" i="3"/>
  <c r="G7" i="7"/>
  <c r="G8" i="3"/>
  <c r="E8" i="3"/>
  <c r="I8" i="3"/>
  <c r="K7" i="3"/>
  <c r="G9" i="7"/>
  <c r="I10" i="3"/>
  <c r="E10" i="3"/>
  <c r="G10" i="3"/>
  <c r="G10" i="7"/>
  <c r="I11" i="3"/>
  <c r="E11" i="3"/>
  <c r="G11" i="3"/>
  <c r="G21" i="7"/>
  <c r="E22" i="3"/>
  <c r="I22" i="3"/>
  <c r="G22" i="3"/>
  <c r="G15" i="7"/>
  <c r="E16" i="3"/>
  <c r="I16" i="3"/>
  <c r="G16" i="3"/>
  <c r="E35" i="3"/>
  <c r="I35" i="3"/>
  <c r="G35" i="3"/>
  <c r="G33" i="3"/>
  <c r="E33" i="3"/>
  <c r="I33" i="3"/>
  <c r="G31" i="3"/>
  <c r="E31" i="3"/>
  <c r="I31" i="3"/>
  <c r="G29" i="7"/>
  <c r="G30" i="3"/>
  <c r="I30" i="3"/>
  <c r="E30" i="3"/>
  <c r="G28" i="7"/>
  <c r="E29" i="3"/>
  <c r="G29" i="3"/>
  <c r="I29" i="3"/>
  <c r="G27" i="7"/>
  <c r="E28" i="3"/>
  <c r="I28" i="3"/>
  <c r="G28" i="3"/>
  <c r="G26" i="7"/>
  <c r="E27" i="3"/>
  <c r="G27" i="3"/>
  <c r="I27" i="3"/>
  <c r="G25" i="7"/>
  <c r="G26" i="3"/>
  <c r="I26" i="3"/>
  <c r="E26" i="3"/>
  <c r="G24" i="7"/>
  <c r="E25" i="3"/>
  <c r="I25" i="3"/>
  <c r="G25" i="3"/>
  <c r="G23" i="7"/>
  <c r="G24" i="3"/>
  <c r="I24" i="3"/>
  <c r="E24" i="3"/>
  <c r="G22" i="7"/>
  <c r="E23" i="3"/>
  <c r="I23" i="3"/>
  <c r="G23" i="3"/>
  <c r="G20" i="7"/>
  <c r="G21" i="3"/>
  <c r="E21" i="3"/>
  <c r="I21" i="3"/>
  <c r="G19" i="7"/>
  <c r="G20" i="3"/>
  <c r="E20" i="3"/>
  <c r="I20" i="3"/>
  <c r="G18" i="7"/>
  <c r="E19" i="3"/>
  <c r="G19" i="3"/>
  <c r="I19" i="3"/>
  <c r="G16" i="7"/>
  <c r="E17" i="3"/>
  <c r="I17" i="3"/>
  <c r="G17" i="3"/>
  <c r="G14" i="7"/>
  <c r="I15" i="3"/>
  <c r="E15" i="3"/>
  <c r="G15" i="3"/>
  <c r="G13" i="7"/>
  <c r="I14" i="3"/>
  <c r="G14" i="3"/>
  <c r="E14" i="3"/>
  <c r="E34" i="3"/>
  <c r="I34" i="3"/>
  <c r="G34" i="3"/>
  <c r="E32" i="3"/>
  <c r="I32" i="3"/>
  <c r="G32" i="3"/>
  <c r="G17" i="7"/>
  <c r="E18" i="3"/>
  <c r="G18" i="3"/>
  <c r="I18" i="3"/>
  <c r="T85" i="1"/>
  <c r="S14" i="4"/>
  <c r="G30" i="7"/>
  <c r="G34" i="7"/>
  <c r="G33" i="7"/>
  <c r="G32" i="7"/>
  <c r="G31" i="7"/>
  <c r="C37" i="3"/>
  <c r="M76" i="1"/>
  <c r="V85" i="1"/>
  <c r="W85" i="1"/>
  <c r="S85" i="1"/>
  <c r="M53" i="1"/>
  <c r="R75" i="1"/>
  <c r="Z75" i="1"/>
  <c r="AH75" i="1"/>
  <c r="S75" i="1"/>
  <c r="AA75" i="1"/>
  <c r="AI75" i="1"/>
  <c r="T75" i="1"/>
  <c r="AB75" i="1"/>
  <c r="AJ75" i="1"/>
  <c r="W75" i="1"/>
  <c r="AM75" i="1"/>
  <c r="U75" i="1"/>
  <c r="AC75" i="1"/>
  <c r="AK75" i="1"/>
  <c r="AE75" i="1"/>
  <c r="P75" i="1"/>
  <c r="X75" i="1"/>
  <c r="AN75" i="1"/>
  <c r="N75" i="1"/>
  <c r="V75" i="1"/>
  <c r="AD75" i="1"/>
  <c r="AL75" i="1"/>
  <c r="O75" i="1"/>
  <c r="AF75" i="1"/>
  <c r="Q75" i="1"/>
  <c r="Y75" i="1"/>
  <c r="AG75" i="1"/>
  <c r="AO75" i="1"/>
  <c r="M12" i="1"/>
  <c r="M22" i="1"/>
  <c r="AO85" i="1"/>
  <c r="AG85" i="1"/>
  <c r="X85" i="1"/>
  <c r="P85" i="1"/>
  <c r="AO12" i="1"/>
  <c r="Q12" i="1"/>
  <c r="N22" i="1"/>
  <c r="AA41" i="1"/>
  <c r="AN12" i="1"/>
  <c r="AF12" i="1"/>
  <c r="X12" i="1"/>
  <c r="P12" i="1"/>
  <c r="AK22" i="1"/>
  <c r="AC22" i="1"/>
  <c r="U22" i="1"/>
  <c r="M41" i="1"/>
  <c r="AH41" i="1"/>
  <c r="Z41" i="1"/>
  <c r="R41" i="1"/>
  <c r="AN85" i="1"/>
  <c r="AF85" i="1"/>
  <c r="O85" i="1"/>
  <c r="AL22" i="1"/>
  <c r="AI41" i="1"/>
  <c r="AE12" i="1"/>
  <c r="AB22" i="1"/>
  <c r="AO41" i="1"/>
  <c r="AG41" i="1"/>
  <c r="Q41" i="1"/>
  <c r="AM85" i="1"/>
  <c r="AE85" i="1"/>
  <c r="N85" i="1"/>
  <c r="AL12" i="1"/>
  <c r="AD12" i="1"/>
  <c r="V12" i="1"/>
  <c r="N12" i="1"/>
  <c r="AI22" i="1"/>
  <c r="AA22" i="1"/>
  <c r="S22" i="1"/>
  <c r="AN41" i="1"/>
  <c r="AF41" i="1"/>
  <c r="X41" i="1"/>
  <c r="P41" i="1"/>
  <c r="AL85" i="1"/>
  <c r="AD85" i="1"/>
  <c r="U85" i="1"/>
  <c r="AG12" i="1"/>
  <c r="AD22" i="1"/>
  <c r="S41" i="1"/>
  <c r="AJ22" i="1"/>
  <c r="Y41" i="1"/>
  <c r="AK12" i="1"/>
  <c r="AC12" i="1"/>
  <c r="U12" i="1"/>
  <c r="AH22" i="1"/>
  <c r="Z22" i="1"/>
  <c r="R22" i="1"/>
  <c r="AM41" i="1"/>
  <c r="AE41" i="1"/>
  <c r="W41" i="1"/>
  <c r="O41" i="1"/>
  <c r="AK85" i="1"/>
  <c r="AC85" i="1"/>
  <c r="Q22" i="1"/>
  <c r="AL41" i="1"/>
  <c r="AD41" i="1"/>
  <c r="V41" i="1"/>
  <c r="N41" i="1"/>
  <c r="AJ85" i="1"/>
  <c r="AB85" i="1"/>
  <c r="AM12" i="1"/>
  <c r="W12" i="1"/>
  <c r="T22" i="1"/>
  <c r="AJ12" i="1"/>
  <c r="AB12" i="1"/>
  <c r="T12" i="1"/>
  <c r="AO22" i="1"/>
  <c r="AG22" i="1"/>
  <c r="Y22" i="1"/>
  <c r="AI12" i="1"/>
  <c r="AA12" i="1"/>
  <c r="S12" i="1"/>
  <c r="AN22" i="1"/>
  <c r="AF22" i="1"/>
  <c r="X22" i="1"/>
  <c r="P22" i="1"/>
  <c r="AK41" i="1"/>
  <c r="AC41" i="1"/>
  <c r="U41" i="1"/>
  <c r="AI85" i="1"/>
  <c r="Z85" i="1"/>
  <c r="R85" i="1"/>
  <c r="AA85" i="1"/>
  <c r="Y12" i="1"/>
  <c r="V22" i="1"/>
  <c r="O12" i="1"/>
  <c r="AH12" i="1"/>
  <c r="Z12" i="1"/>
  <c r="R12" i="1"/>
  <c r="AM22" i="1"/>
  <c r="AE22" i="1"/>
  <c r="W22" i="1"/>
  <c r="O22" i="1"/>
  <c r="AJ41" i="1"/>
  <c r="AB41" i="1"/>
  <c r="T41" i="1"/>
  <c r="AH85" i="1"/>
  <c r="Y85" i="1"/>
  <c r="Q85" i="1"/>
  <c r="G36" i="7" l="1"/>
  <c r="R104" i="1"/>
  <c r="AA104" i="1"/>
  <c r="AH104" i="1"/>
  <c r="AL104" i="1"/>
  <c r="Q104" i="1"/>
  <c r="Z104" i="1"/>
  <c r="AB104" i="1"/>
  <c r="AJ104" i="1"/>
  <c r="AD104" i="1"/>
  <c r="AK104" i="1"/>
  <c r="T104" i="1"/>
  <c r="U104" i="1"/>
  <c r="AM104" i="1"/>
  <c r="O104" i="1"/>
  <c r="AF104" i="1"/>
  <c r="AN104" i="1"/>
  <c r="P104" i="1"/>
  <c r="X104" i="1"/>
  <c r="AG104" i="1"/>
  <c r="S104" i="1"/>
  <c r="AI104" i="1"/>
  <c r="AO104" i="1"/>
  <c r="W104" i="1"/>
  <c r="N104" i="1"/>
  <c r="V104" i="1"/>
  <c r="Y104" i="1"/>
  <c r="AC104" i="1"/>
  <c r="AE104" i="1"/>
  <c r="AQ76" i="1"/>
  <c r="M85" i="1"/>
  <c r="K34" i="3"/>
  <c r="AQ53" i="1"/>
  <c r="AQ103" i="1" s="1"/>
  <c r="M75" i="1"/>
  <c r="K32" i="3"/>
  <c r="K35" i="3"/>
  <c r="K33" i="3"/>
  <c r="K13" i="3"/>
  <c r="K31" i="3"/>
  <c r="K26" i="3"/>
  <c r="K10" i="3"/>
  <c r="K22" i="3"/>
  <c r="K18" i="3"/>
  <c r="K25" i="3"/>
  <c r="K21" i="3"/>
  <c r="K20" i="3"/>
  <c r="K27" i="3"/>
  <c r="K29" i="3"/>
  <c r="K9" i="3"/>
  <c r="K15" i="3"/>
  <c r="K12" i="3"/>
  <c r="K14" i="3"/>
  <c r="K11" i="3"/>
  <c r="K16" i="3"/>
  <c r="K28" i="3"/>
  <c r="K23" i="3"/>
  <c r="K17" i="3"/>
  <c r="K24" i="3"/>
  <c r="K8" i="3"/>
  <c r="K19" i="3"/>
  <c r="K30" i="3"/>
  <c r="G38" i="7" l="1"/>
  <c r="G46" i="7" s="1"/>
  <c r="G37" i="7"/>
  <c r="M104" i="1"/>
  <c r="AQ104" i="1" s="1"/>
  <c r="K36"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tc={37D0AAFA-D8A4-4206-BF8A-E4B548584321}</author>
    <author>tc={5D09ADD6-1DD8-4223-885B-76300F5D8091}</author>
    <author>tc={7F0E7C66-46D9-4B51-AA0E-B63DD19B7DDE}</author>
    <author>tc={40ADB1CA-5955-4E6D-9B7A-403C874049D1}</author>
    <author>tc={75C41EAD-3A33-407F-8314-BA09D1F39DB8}</author>
    <author>tc={4DE8A1B1-FD6D-4DC2-806F-5D51FDB9C6EE}</author>
  </authors>
  <commentList>
    <comment ref="E11" authorId="0" shapeId="0" xr:uid="{37D0AAFA-D8A4-4206-BF8A-E4B548584321}">
      <text>
        <t>[Comentario encadenado]
Su versión de Excel le permite leer este comentario encadenado; sin embargo, las ediciones que se apliquen se quitarán si el archivo se abre en una versión más reciente de Excel. Más información: https://go.microsoft.com/fwlink/?linkid=870924
Comentario:
    FALTA ESTA SEDE, PERO NO ESTÁ EL DIAGNÓSTICO</t>
      </text>
    </comment>
    <comment ref="E14" authorId="1" shapeId="0" xr:uid="{5D09ADD6-1DD8-4223-885B-76300F5D8091}">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APARECE CON OTRO NOMBRE “HORNILLA”
</t>
      </text>
    </comment>
    <comment ref="D42" authorId="2" shapeId="0" xr:uid="{7F0E7C66-46D9-4B51-AA0E-B63DD19B7DD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TIENEN DIAGNÓSTICO</t>
      </text>
    </comment>
    <comment ref="D44" authorId="3" shapeId="0" xr:uid="{40ADB1CA-5955-4E6D-9B7A-403C874049D1}">
      <text>
        <t>[Comentario encadenado]
Su versión de Excel le permite leer este comentario encadenado; sin embargo, las ediciones que se apliquen se quitarán si el archivo se abre en una versión más reciente de Excel. Más información: https://go.microsoft.com/fwlink/?linkid=870924
Comentario:
    FALTA EN EL SIMAT</t>
      </text>
    </comment>
    <comment ref="D57" authorId="4" shapeId="0" xr:uid="{75C41EAD-3A33-407F-8314-BA09D1F39DB8}">
      <text>
        <t>[Comentario encadenado]
Su versión de Excel le permite leer este comentario encadenado; sin embargo, las ediciones que se apliquen se quitarán si el archivo se abre en una versión más reciente de Excel. Más información: https://go.microsoft.com/fwlink/?linkid=870924
Comentario:
    NO ESTA EN EL SIMAT</t>
      </text>
    </comment>
    <comment ref="D65" authorId="5" shapeId="0" xr:uid="{4DE8A1B1-FD6D-4DC2-806F-5D51FDB9C6EE}">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SIN DIAGNÓSTICO
</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<sst xmlns="http://schemas.openxmlformats.org/spreadsheetml/2006/main" count="1433" uniqueCount="632">
  <si>
    <t>N°</t>
  </si>
  <si>
    <t>NOMBRE MUNICIPIO</t>
  </si>
  <si>
    <t>CÓDIGO ESTABLECIMIENTO</t>
  </si>
  <si>
    <t>NOMBRE ESTABLECIMIENTO</t>
  </si>
  <si>
    <t>NOMBRE SEDE</t>
  </si>
  <si>
    <t>CÓDIGO SEDE</t>
  </si>
  <si>
    <t>MATRICULA</t>
  </si>
  <si>
    <t>ARENAL</t>
  </si>
  <si>
    <t>I.E. EMA TRONCOSO RABELO</t>
  </si>
  <si>
    <t>CARNIZALA</t>
  </si>
  <si>
    <t>PRINCIPAL BUENAVISTA</t>
  </si>
  <si>
    <t>I.E. EMA TRONCOSO</t>
  </si>
  <si>
    <t>LOS PEÑONES</t>
  </si>
  <si>
    <t>RABELO</t>
  </si>
  <si>
    <t>TEQUENDAMA</t>
  </si>
  <si>
    <t>SAN RAFAEL</t>
  </si>
  <si>
    <t>CANTAGALLO</t>
  </si>
  <si>
    <t>I.E. LA VICTORIA</t>
  </si>
  <si>
    <t>ARGELIA</t>
  </si>
  <si>
    <t>EL CEDRO</t>
  </si>
  <si>
    <t>LA GRANJA</t>
  </si>
  <si>
    <t>EL DIAMANTE</t>
  </si>
  <si>
    <t>LOS CORONCOROS</t>
  </si>
  <si>
    <t>SANTO DOMINGO ALTO</t>
  </si>
  <si>
    <t>LIMON ALTO</t>
  </si>
  <si>
    <t>EL CAGUI</t>
  </si>
  <si>
    <t>YANACUE</t>
  </si>
  <si>
    <t>LA POZA</t>
  </si>
  <si>
    <t>LA FLORESTA</t>
  </si>
  <si>
    <t>PALUA BAJA</t>
  </si>
  <si>
    <t>I.E. LA VICTORIA - SEDE PRINCIPAL</t>
  </si>
  <si>
    <t>EL FIRME</t>
  </si>
  <si>
    <t>PATIO BONITO</t>
  </si>
  <si>
    <t>MIRALINDO</t>
  </si>
  <si>
    <t>MURIBA</t>
  </si>
  <si>
    <t>LAS NUTRIAS</t>
  </si>
  <si>
    <t>LA LEJANIA</t>
  </si>
  <si>
    <t>LA ESPERANZA</t>
  </si>
  <si>
    <t>LA PALUA</t>
  </si>
  <si>
    <t>LA PEÑA</t>
  </si>
  <si>
    <t>SAN JUAN MEDIO</t>
  </si>
  <si>
    <t>NO HAY COMO DIOS</t>
  </si>
  <si>
    <t>EL PORVENIR</t>
  </si>
  <si>
    <t>LA FORTUNA</t>
  </si>
  <si>
    <t>MORALES</t>
  </si>
  <si>
    <t>I.E. LA PALMA</t>
  </si>
  <si>
    <t>LA ESMERALDA</t>
  </si>
  <si>
    <t>BOCA DE LA HONDA</t>
  </si>
  <si>
    <t>LA ARCADIA</t>
  </si>
  <si>
    <t>LAS GARAVITAS</t>
  </si>
  <si>
    <t>LA HORNILLA</t>
  </si>
  <si>
    <t>SIMOHITA</t>
  </si>
  <si>
    <t>SIMOA</t>
  </si>
  <si>
    <t>I.E. LA PALMA - SEDE</t>
  </si>
  <si>
    <t>PRINCIPAL</t>
  </si>
  <si>
    <t>PUERTO RICO</t>
  </si>
  <si>
    <t>I. E. TECNICA AGROPECUARIA Y EMPRESARIAL POZO</t>
  </si>
  <si>
    <t>SAN PABLO</t>
  </si>
  <si>
    <t>AZUL</t>
  </si>
  <si>
    <t>LA VIRGENCITA</t>
  </si>
  <si>
    <t>CAÑABRAVAL</t>
  </si>
  <si>
    <t>VALLECITO</t>
  </si>
  <si>
    <t>I. E. TECNICA AGROPECUARIA Y</t>
  </si>
  <si>
    <t>ALTO CAÑABRAVAL</t>
  </si>
  <si>
    <t>EMPRESARIAL POZO</t>
  </si>
  <si>
    <t>CERRO AZUL</t>
  </si>
  <si>
    <t>JUAN ALTO TARACUE</t>
  </si>
  <si>
    <t>AGUA SUCIA</t>
  </si>
  <si>
    <t>LAS COLINAS</t>
  </si>
  <si>
    <t>ALTO BERLIN</t>
  </si>
  <si>
    <t>LA GOLONDRINA</t>
  </si>
  <si>
    <t>LA YE</t>
  </si>
  <si>
    <t>CAÑO FRIO</t>
  </si>
  <si>
    <t>LA FRIA</t>
  </si>
  <si>
    <t>ALTO SAN JUAN</t>
  </si>
  <si>
    <t>RANCHO QUEMADO</t>
  </si>
  <si>
    <t>SEDE PRINCIPAL</t>
  </si>
  <si>
    <t>CAÑO DE ORO</t>
  </si>
  <si>
    <t>MEDIO CAÑABRAVAL</t>
  </si>
  <si>
    <t>JARDIN</t>
  </si>
  <si>
    <t>EL BOSQUE</t>
  </si>
  <si>
    <t>LAS PALMAS</t>
  </si>
  <si>
    <t>SANTA ROSA DEL SUR</t>
  </si>
  <si>
    <t>I.E. SAN FRANCISCO</t>
  </si>
  <si>
    <t>I.E. SAN FRANCISCO - SEDE PRINCIPAL</t>
  </si>
  <si>
    <t>SANTA ROSA</t>
  </si>
  <si>
    <t>JUAN PABLO</t>
  </si>
  <si>
    <t>DEL SUR</t>
  </si>
  <si>
    <t>SEGUNDO</t>
  </si>
  <si>
    <t>EL VAIVEN</t>
  </si>
  <si>
    <t>LA UNION</t>
  </si>
  <si>
    <t>CARACOLI</t>
  </si>
  <si>
    <t>SAN ISIDRO</t>
  </si>
  <si>
    <t>LA MENDOZA</t>
  </si>
  <si>
    <t>PLAYA RICA</t>
  </si>
  <si>
    <t>I.E. SAN LUCAS</t>
  </si>
  <si>
    <t>MINA CARACOLITO</t>
  </si>
  <si>
    <t>I.E. SAN LUCAS - SEDE</t>
  </si>
  <si>
    <t>MINA CHOCO</t>
  </si>
  <si>
    <t>MINA MOCHA</t>
  </si>
  <si>
    <t>LOS ARRAYANES</t>
  </si>
  <si>
    <t>SAN LUQUITAS</t>
  </si>
  <si>
    <t>SAN PEDRO FRIO</t>
  </si>
  <si>
    <t>LA CABAÑA</t>
  </si>
  <si>
    <t>EL PARAISO</t>
  </si>
  <si>
    <t>SANTA ISABEL</t>
  </si>
  <si>
    <t>SAN JOSE</t>
  </si>
  <si>
    <t>LA TORERA</t>
  </si>
  <si>
    <t>MINA PISTA</t>
  </si>
  <si>
    <t>SAN ANTONIO</t>
  </si>
  <si>
    <t>LA PAZ</t>
  </si>
  <si>
    <t>LA SERRANIA</t>
  </si>
  <si>
    <t>SIMITÍ</t>
  </si>
  <si>
    <t>MONTERREY</t>
  </si>
  <si>
    <t>HUMAREDITA BAJA</t>
  </si>
  <si>
    <t>Y EMPRESARIAL DE MONTERREY</t>
  </si>
  <si>
    <t>LAS MAYAS</t>
  </si>
  <si>
    <t>SAN FRANCISCO</t>
  </si>
  <si>
    <t>CUADRO</t>
  </si>
  <si>
    <t>TIGUI BAJO</t>
  </si>
  <si>
    <t>AGUAS LINDAS BAJA</t>
  </si>
  <si>
    <t>EL TRIANGULO</t>
  </si>
  <si>
    <t>LAS PAVAS</t>
  </si>
  <si>
    <t xml:space="preserve">CRONOGRAMA </t>
  </si>
  <si>
    <t>FORTALECIMIENTO INTEGRAL DE LA ACTIVIDAD FÍSICA, RECREACIÓN Y EL DEPORTE A TRAVÉS DE LA DOTACIÓN DE IMPLEMENTOS DEPORTIVOS Y PARQUES INFANTILES EN INSTITUCIONES EDUCATIVAS DE LOS MUNICIPIOS PDET DEL SUR DEL DEPARTAMENTO DE BOLÍVAR</t>
  </si>
  <si>
    <t>ITEM</t>
  </si>
  <si>
    <t>DESCRIPCION</t>
  </si>
  <si>
    <t>RESPONSABLE</t>
  </si>
  <si>
    <t>ETAPA CONTRACTUAL</t>
  </si>
  <si>
    <t>EJECUCION</t>
  </si>
  <si>
    <t>LIQUIDACION</t>
  </si>
  <si>
    <t>SEM 4</t>
  </si>
  <si>
    <t>SEM 5</t>
  </si>
  <si>
    <t>SEM 6</t>
  </si>
  <si>
    <t>SEM 7</t>
  </si>
  <si>
    <t>SEM 8</t>
  </si>
  <si>
    <t>SEM 9</t>
  </si>
  <si>
    <t>SEM 10</t>
  </si>
  <si>
    <t>SEM 11</t>
  </si>
  <si>
    <t>SEM 12</t>
  </si>
  <si>
    <t>SEM 13</t>
  </si>
  <si>
    <t>SEM 14</t>
  </si>
  <si>
    <t>SEM 15</t>
  </si>
  <si>
    <t>SEM 16</t>
  </si>
  <si>
    <t>SEM 17</t>
  </si>
  <si>
    <t>SEM 18</t>
  </si>
  <si>
    <t>SEM 19</t>
  </si>
  <si>
    <t>SEM 20</t>
  </si>
  <si>
    <t>SEM 21</t>
  </si>
  <si>
    <t>SEM 22</t>
  </si>
  <si>
    <t>SEM 23</t>
  </si>
  <si>
    <t>SEM 24</t>
  </si>
  <si>
    <t>SEM 25</t>
  </si>
  <si>
    <t>SEM 26</t>
  </si>
  <si>
    <t>SEM 27</t>
  </si>
  <si>
    <t>SEM 28</t>
  </si>
  <si>
    <t>SEM 29</t>
  </si>
  <si>
    <t>SEM 30</t>
  </si>
  <si>
    <t>SEM 31</t>
  </si>
  <si>
    <t>SEM 32</t>
  </si>
  <si>
    <t>SEM 33</t>
  </si>
  <si>
    <t>SEM 34</t>
  </si>
  <si>
    <t>SEM 35</t>
  </si>
  <si>
    <t>SEM 36</t>
  </si>
  <si>
    <t>SEM 37</t>
  </si>
  <si>
    <t>SEM 38</t>
  </si>
  <si>
    <t>SEM 39</t>
  </si>
  <si>
    <t>SEM 40</t>
  </si>
  <si>
    <t>SEM 41</t>
  </si>
  <si>
    <t>SEM 42</t>
  </si>
  <si>
    <t>SEM 43</t>
  </si>
  <si>
    <t>SEM 44</t>
  </si>
  <si>
    <t>SEM 45</t>
  </si>
  <si>
    <t>SEM 46</t>
  </si>
  <si>
    <t>SEM 47</t>
  </si>
  <si>
    <t>SEM 48</t>
  </si>
  <si>
    <t>SEM 49</t>
  </si>
  <si>
    <t>SEM 50</t>
  </si>
  <si>
    <t>SEM 51</t>
  </si>
  <si>
    <t>1. CONSTITUCIÓN FIDUCIA</t>
  </si>
  <si>
    <t>1.1</t>
  </si>
  <si>
    <t xml:space="preserve">Constitución de fiducia </t>
  </si>
  <si>
    <t>CONTRIBUYENTE</t>
  </si>
  <si>
    <t>1.2</t>
  </si>
  <si>
    <t>Deposito monto equivalente al proyecto de inversión</t>
  </si>
  <si>
    <t>1.3</t>
  </si>
  <si>
    <t>Envío Certificación depósitos ART, MEN y DIAN</t>
  </si>
  <si>
    <t>FIDUCIA</t>
  </si>
  <si>
    <t>1.4</t>
  </si>
  <si>
    <t>Presentación Cronograma General ART y MEN</t>
  </si>
  <si>
    <t>1.5</t>
  </si>
  <si>
    <t>Aprobación Cronograma ART y MEN</t>
  </si>
  <si>
    <t>ART y MEN</t>
  </si>
  <si>
    <t>1.6</t>
  </si>
  <si>
    <t>Elaboración de pliegos y términos de referencia para la contratación del Gerente por parte de la fiducia</t>
  </si>
  <si>
    <t>2. GERENCIA DEL PROYECTO</t>
  </si>
  <si>
    <t>2.1</t>
  </si>
  <si>
    <t>Preparación y apertura proceso de contratación gerencia del proyecto</t>
  </si>
  <si>
    <t xml:space="preserve">FIDUCIA </t>
  </si>
  <si>
    <t>2.2</t>
  </si>
  <si>
    <t>Cierre del proceso de selección de oferente para gerencia</t>
  </si>
  <si>
    <t>2.3</t>
  </si>
  <si>
    <t>Verificación de requisitos y perfiles de oferentes para gerencia</t>
  </si>
  <si>
    <t>2.4</t>
  </si>
  <si>
    <t>Emisión de Pólizas y firma del  Contrato Gerencia del Proyecto</t>
  </si>
  <si>
    <t xml:space="preserve">FIDUCIA
 GERENCIA </t>
  </si>
  <si>
    <t>2.5</t>
  </si>
  <si>
    <t>Suscripcion acta de inicio contrato Gerencia del Proyecto</t>
  </si>
  <si>
    <t>3. INTERVENTORIA DEL PROYECTO</t>
  </si>
  <si>
    <t xml:space="preserve">SESION DE INICIO </t>
  </si>
  <si>
    <t>3.1</t>
  </si>
  <si>
    <t>Revisión TdR interventoría</t>
  </si>
  <si>
    <t>3.2</t>
  </si>
  <si>
    <t>Mesa de trabajo con el Ministerio para la aprobación de los Tdr de interventoría</t>
  </si>
  <si>
    <t>3.3</t>
  </si>
  <si>
    <t>Designación supervisor del contrato MEN (Articulo 7 Decreto 2469)</t>
  </si>
  <si>
    <t>MEN</t>
  </si>
  <si>
    <t>3.4</t>
  </si>
  <si>
    <t>Aprobación Términos de referencia Interventoría por parte del MEN</t>
  </si>
  <si>
    <t>3.5</t>
  </si>
  <si>
    <t xml:space="preserve">Preparacion y apertura proceso de licitacion Interventoria </t>
  </si>
  <si>
    <t>3.6</t>
  </si>
  <si>
    <t>Cierre Proceso Licitación Interventoria</t>
  </si>
  <si>
    <t>3.7</t>
  </si>
  <si>
    <t>Selección de Interventor</t>
  </si>
  <si>
    <t>3.8</t>
  </si>
  <si>
    <t>Emisión de pólizas y firma contrato Interventoría</t>
  </si>
  <si>
    <t xml:space="preserve">FIDUCIA INTERVENTORIA </t>
  </si>
  <si>
    <t>3.9</t>
  </si>
  <si>
    <t>Suscripción acta de Inicio contrato Interventor</t>
  </si>
  <si>
    <t>4. SELECCIÓN DE PROVEEDOR DOTACION IMPLEMNETOS DEPORTIVOS Y PARQUES INFANTILES</t>
  </si>
  <si>
    <t>4.1</t>
  </si>
  <si>
    <t xml:space="preserve">Apertura proceso de contratación de proveedores
- Proveedor de elementos deportivos 
</t>
  </si>
  <si>
    <t>GERENCIA 
FIDUCIA</t>
  </si>
  <si>
    <t>4.2</t>
  </si>
  <si>
    <t xml:space="preserve">Cierre Proceso Licitacion Ejecutor del proyecto </t>
  </si>
  <si>
    <t>4.3</t>
  </si>
  <si>
    <t>Verificación de requisitos para seleccionar de proveedores</t>
  </si>
  <si>
    <t>4.4</t>
  </si>
  <si>
    <t>Selección de proveedores</t>
  </si>
  <si>
    <t>4.5</t>
  </si>
  <si>
    <t>Emisión de pólizas y firma contrato proveedor Dotacion</t>
  </si>
  <si>
    <t>4.6</t>
  </si>
  <si>
    <t>Suscripción Acta de Inicio Dotacion deportiva</t>
  </si>
  <si>
    <t xml:space="preserve">5. SELECCIÓN DE FORMACION DOCENTE </t>
  </si>
  <si>
    <t xml:space="preserve">5.1 </t>
  </si>
  <si>
    <t>Apertura proceso de contratación de proveedores</t>
  </si>
  <si>
    <t xml:space="preserve">GERENCIA
 FIDUCIA </t>
  </si>
  <si>
    <t>5.2</t>
  </si>
  <si>
    <t>Cierre del proceso de selección de proveedores</t>
  </si>
  <si>
    <t>5.3</t>
  </si>
  <si>
    <t>5.4</t>
  </si>
  <si>
    <t>GERENCIA</t>
  </si>
  <si>
    <t>5.5</t>
  </si>
  <si>
    <t>Emisión de pólizas y firma contrato proveedor</t>
  </si>
  <si>
    <t>5.6</t>
  </si>
  <si>
    <t>Envío de pólizas firmadas a interventoría para aprobación final</t>
  </si>
  <si>
    <t>5.7</t>
  </si>
  <si>
    <t>Suscripcion acta de inicio del Proveedor</t>
  </si>
  <si>
    <t>5.8</t>
  </si>
  <si>
    <t xml:space="preserve">Contratación del personal </t>
  </si>
  <si>
    <t>6. EJECUCION DOTACION IMPLEMNETOS DEPORTIVOS Y PARQUES INFANTILES</t>
  </si>
  <si>
    <t>6.1</t>
  </si>
  <si>
    <t xml:space="preserve">Elaboración de solicitud de ajuste del cronograma general de proyecto </t>
  </si>
  <si>
    <t xml:space="preserve">GERENCIA
 PROVEEDOR </t>
  </si>
  <si>
    <t>VACACIONES ESTUDIANTILES  JUNIO</t>
  </si>
  <si>
    <t>SEMANA RECESO ESTUDIANTIL</t>
  </si>
  <si>
    <t> </t>
  </si>
  <si>
    <t> VACACIONES ESTUDIANTILES</t>
  </si>
  <si>
    <t>SEMANA SANTA</t>
  </si>
  <si>
    <t>6.2</t>
  </si>
  <si>
    <t>Solicitud de usuario SUIFP y SPI</t>
  </si>
  <si>
    <t>6.3</t>
  </si>
  <si>
    <t>Concertación con el proveedor el cronograma de actividades, producción, despacho y entregas</t>
  </si>
  <si>
    <t>GERENCIA
INTERVENTORIA PROVEEDOR</t>
  </si>
  <si>
    <t>6.4</t>
  </si>
  <si>
    <t>Verificación de especificaciones técnicas y calidad en instalaciones del proveedor</t>
  </si>
  <si>
    <t xml:space="preserve">INTERVENTORIA </t>
  </si>
  <si>
    <t>6.5</t>
  </si>
  <si>
    <t>Verificación y Aprobación de prototipos de los ítems a dotar</t>
  </si>
  <si>
    <t>6.6</t>
  </si>
  <si>
    <t>Proceso de compra de Dotacion deportiva y parques infantiles</t>
  </si>
  <si>
    <t xml:space="preserve">PROVEEDOR </t>
  </si>
  <si>
    <t>6.7</t>
  </si>
  <si>
    <t>Transporte, entrega e instalación de elementos a las sedes educativas</t>
  </si>
  <si>
    <t>6.8</t>
  </si>
  <si>
    <t xml:space="preserve">Verificacion de entregas en Sedes educativas </t>
  </si>
  <si>
    <t>6.9</t>
  </si>
  <si>
    <t xml:space="preserve">Comité de Seguimiento Mensual </t>
  </si>
  <si>
    <t xml:space="preserve">GERENCIA INTERVENTORIA SUPERVISION MEN </t>
  </si>
  <si>
    <t>6.10</t>
  </si>
  <si>
    <t xml:space="preserve">Comité de Seguimiento Quincenal </t>
  </si>
  <si>
    <t xml:space="preserve">GERENCIA INTERVENTORIA SUPERVISION MEN 
PROVEEDOR </t>
  </si>
  <si>
    <t>6.11</t>
  </si>
  <si>
    <t>Elaboración de informe mensual por parte de la interventoría</t>
  </si>
  <si>
    <t>6.12</t>
  </si>
  <si>
    <t xml:space="preserve">Reporte Aplicativo SPI </t>
  </si>
  <si>
    <t>6.13</t>
  </si>
  <si>
    <t xml:space="preserve">Reporte Fichas de Seguimiento ART </t>
  </si>
  <si>
    <t>7. EJECUCION FORMACION DOCENTE</t>
  </si>
  <si>
    <t>7.1</t>
  </si>
  <si>
    <t>Caracterizacion docente</t>
  </si>
  <si>
    <t>7.2</t>
  </si>
  <si>
    <t xml:space="preserve">Focalizacion docente </t>
  </si>
  <si>
    <t>7.3</t>
  </si>
  <si>
    <t xml:space="preserve">Elaboracion y aprobacion plan de capacitaciones </t>
  </si>
  <si>
    <t>7.4</t>
  </si>
  <si>
    <t xml:space="preserve">Formacion docente </t>
  </si>
  <si>
    <t>7. LIQUIDACION</t>
  </si>
  <si>
    <t>8. LIQUIDACION</t>
  </si>
  <si>
    <t>8.1</t>
  </si>
  <si>
    <t>Elaboracion y aprobacion final entrega de dotación</t>
  </si>
  <si>
    <t>8.2</t>
  </si>
  <si>
    <t xml:space="preserve">Acta de liquidacion del proveedor Dotacion </t>
  </si>
  <si>
    <t>8.3</t>
  </si>
  <si>
    <t>Elaboracion  y aprobacion final  de Formación Docente</t>
  </si>
  <si>
    <t>8.4</t>
  </si>
  <si>
    <t>Acta de liquidación del proveedor Formación Docente</t>
  </si>
  <si>
    <t>8.5</t>
  </si>
  <si>
    <t>Elaboracion  y aprobacion final Interventoría</t>
  </si>
  <si>
    <t>8.6</t>
  </si>
  <si>
    <t xml:space="preserve">Acta de liquidación de Interventoria </t>
  </si>
  <si>
    <t>8.7</t>
  </si>
  <si>
    <t xml:space="preserve">Elaboracion  y aprobacion final Gerencia </t>
  </si>
  <si>
    <t>8.8</t>
  </si>
  <si>
    <t xml:space="preserve">Acta de liquidación Gerencia </t>
  </si>
  <si>
    <t>8.9</t>
  </si>
  <si>
    <t>Cierre contrato Fiducia</t>
  </si>
  <si>
    <t>8.10</t>
  </si>
  <si>
    <t>Resolución recibo a satisfacción del proyecto enviada a la DIAN</t>
  </si>
  <si>
    <t>FIDUCIA                                                DIAN</t>
  </si>
  <si>
    <t>RESUMEN CONTRATACIÓN DERIVADA</t>
  </si>
  <si>
    <r>
      <rPr>
        <b/>
        <sz val="12"/>
        <color rgb="FF000000"/>
        <rFont val="Arial Narrow"/>
        <family val="2"/>
      </rPr>
      <t xml:space="preserve">Nota: </t>
    </r>
    <r>
      <rPr>
        <sz val="12"/>
        <color rgb="FF000000"/>
        <rFont val="Arial Narrow"/>
        <family val="2"/>
      </rPr>
      <t>El cronograma será susceptible de modificación conforme al cumplimiento de las etapas contractuales previstas y a la formalización de la sesión de inicio. En caso de que las actividades se vean afectadas por el período de vacaciones académicas, se procederá con los respectivos tramites contractuales hasta la finalización de dicho receso, con el fin de garantizar su correcta y oportuna ejecución</t>
    </r>
  </si>
  <si>
    <t>N.</t>
  </si>
  <si>
    <t xml:space="preserve">Descripción </t>
  </si>
  <si>
    <t xml:space="preserve">Tiempo ( meses) </t>
  </si>
  <si>
    <t>PROVEEDOR DOTACION DEPORTIVA Y PARQUES INFANTILES</t>
  </si>
  <si>
    <t>PROVEEDOR FORMACIÓN DOCENTE</t>
  </si>
  <si>
    <t>ACTIVIDADES</t>
  </si>
  <si>
    <t>ETAPA PRECONTRACTUAL Y CONTRACTUAL</t>
  </si>
  <si>
    <t>EJECUCIÓN</t>
  </si>
  <si>
    <t>MES 1</t>
  </si>
  <si>
    <t>MES 2</t>
  </si>
  <si>
    <t>MES 3</t>
  </si>
  <si>
    <t>MES 4</t>
  </si>
  <si>
    <t>MES 5</t>
  </si>
  <si>
    <t>MES 6</t>
  </si>
  <si>
    <t>MES 7</t>
  </si>
  <si>
    <t>MES 8</t>
  </si>
  <si>
    <t>MES 9</t>
  </si>
  <si>
    <t>MES 10</t>
  </si>
  <si>
    <t>MES 11</t>
  </si>
  <si>
    <t>MES 12</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</si>
  <si>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</si>
  <si>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</si>
  <si>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</si>
  <si>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</si>
  <si>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</si>
  <si>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</si>
  <si>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</si>
  <si>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</si>
  <si>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</si>
  <si>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</si>
  <si>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</si>
  <si>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</si>
  <si>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</si>
  <si>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</si>
  <si>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</si>
  <si>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</si>
  <si>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</si>
  <si>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</si>
  <si>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</si>
  <si>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</si>
  <si>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</si>
  <si>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</si>
  <si>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</si>
  <si>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</si>
  <si>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</si>
  <si>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</si>
  <si>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</si>
  <si>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</si>
  <si>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</si>
  <si>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</si>
  <si>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S31</t>
  </si>
  <si>
    <t>S32</t>
  </si>
  <si>
    <t>S33</t>
  </si>
  <si>
    <t>S34</t>
  </si>
  <si>
    <t>S35</t>
  </si>
  <si>
    <t>S36</t>
  </si>
  <si>
    <t>S37</t>
  </si>
  <si>
    <t>S38</t>
  </si>
  <si>
    <t>S39</t>
  </si>
  <si>
    <t>S40</t>
  </si>
  <si>
    <t>S41</t>
  </si>
  <si>
    <t>S42</t>
  </si>
  <si>
    <t>S43</t>
  </si>
  <si>
    <t>S44</t>
  </si>
  <si>
    <t>S45</t>
  </si>
  <si>
    <t>S46</t>
  </si>
  <si>
    <t>S47</t>
  </si>
  <si>
    <t>S48</t>
  </si>
  <si>
    <t>1. FIDUCIA</t>
  </si>
  <si>
    <t>Constitución de Fiducia</t>
  </si>
  <si>
    <t>Contribuyente
Fiducia</t>
  </si>
  <si>
    <t>Deposito del valor del impuesto a Fiducia</t>
  </si>
  <si>
    <t>Contribuyente</t>
  </si>
  <si>
    <t>Fiducia</t>
  </si>
  <si>
    <t>Aprobación Cronograma General</t>
  </si>
  <si>
    <t>Preparacion  Proceso Contratación Gerencia del Proyecto</t>
  </si>
  <si>
    <t>Apertura y Cierre Proceso Contratación Gerencia del Proyecto y verificación de requisitos</t>
  </si>
  <si>
    <t>Selección Gerente proyecto</t>
  </si>
  <si>
    <t>Fiducia
Gerencia</t>
  </si>
  <si>
    <t>Suscripción acta de inicio de Gerencia del Proyecto</t>
  </si>
  <si>
    <t xml:space="preserve">sesión de inico </t>
  </si>
  <si>
    <t>Preparación Términos de referencia Interventoría</t>
  </si>
  <si>
    <t>Gerencia 
Fiducia</t>
  </si>
  <si>
    <t>Elaboración y Aprobación Términos de referencia Interventoría por parte del MEN</t>
  </si>
  <si>
    <t>Apertura y Cierre Proceso Licitación Interventoria</t>
  </si>
  <si>
    <t>Gerencia</t>
  </si>
  <si>
    <t>Emisión de pólizas y firma Contrato Interventoría</t>
  </si>
  <si>
    <t>Fiducia
Interventoria</t>
  </si>
  <si>
    <t>Suscripción Acta de Inicio Interventor</t>
  </si>
  <si>
    <t>4. SELECCIÓN DE PROVEEDORES DOTACION IMPLEMNETOS DEPORTIVOS Y PARQUES INFANTILES</t>
  </si>
  <si>
    <t>Preparacion de proceso de Licitación Privada Abierta de Proveedor</t>
  </si>
  <si>
    <t xml:space="preserve">Apertura y Cierre Proceso Licitacion Ejecutor del proyecto </t>
  </si>
  <si>
    <t>Selección de Proveedor</t>
  </si>
  <si>
    <t>Suscripción de pólizas y firma contrato Proveedor</t>
  </si>
  <si>
    <t>Fiducia
Proveedor</t>
  </si>
  <si>
    <t>Acta de inicio Proveedor</t>
  </si>
  <si>
    <t xml:space="preserve">Concertación con el proveedor el cronograma de actividades, producción, despacho y entregas </t>
  </si>
  <si>
    <t>Gerencia
Proveedor 
Interventoria</t>
  </si>
  <si>
    <t>Aprobación de especificaciones técnicas de dotación deportiva y parques infantiles</t>
  </si>
  <si>
    <t>Gerencia
Interventoria</t>
  </si>
  <si>
    <t xml:space="preserve">Proveedor </t>
  </si>
  <si>
    <t>Interventoria</t>
  </si>
  <si>
    <t>Entrega de dotación a Sedes Educativas</t>
  </si>
  <si>
    <t xml:space="preserve">Verificacion de entregas en Sitio </t>
  </si>
  <si>
    <t xml:space="preserve">Interventoria </t>
  </si>
  <si>
    <t>Gerencia 
Interventoria 
Supervision MEN</t>
  </si>
  <si>
    <t>Gerencia 
Interventoria 
Proveedor</t>
  </si>
  <si>
    <t xml:space="preserve">Elaboración de informe mensual por parte del Proveedor </t>
  </si>
  <si>
    <t xml:space="preserve">Proveedor Mobiliario Escolar </t>
  </si>
  <si>
    <t>6.14</t>
  </si>
  <si>
    <t>6.15</t>
  </si>
  <si>
    <t>Ejecución del plan de pagos por parte de la FIDUCIA, según indicaciones del Gerente y visto bueno del Interventor, según lo establecido en la orden de compra o en el contrato con el fabricante.</t>
  </si>
  <si>
    <t>fiducia</t>
  </si>
  <si>
    <t>6.16</t>
  </si>
  <si>
    <t xml:space="preserve">Gerencia </t>
  </si>
  <si>
    <t>6.17</t>
  </si>
  <si>
    <t xml:space="preserve">Comité de Seguimiento Mensual Final </t>
  </si>
  <si>
    <t xml:space="preserve">Elaboración de informe Final por parte del Proveedor </t>
  </si>
  <si>
    <t>Proveedor Mobiliario Escolar</t>
  </si>
  <si>
    <t>Liquidación contrato proveedor</t>
  </si>
  <si>
    <t>Gerencia
Proveedor Mobiliario Escolar
Interventoria
Fiducia</t>
  </si>
  <si>
    <t>Elaboración de informe Final por parte de la interventoría</t>
  </si>
  <si>
    <t>7.5</t>
  </si>
  <si>
    <t>Entrega de informe final por parte de la interventoría y notificación al MEN de finalización del proyecto.</t>
  </si>
  <si>
    <t>interventoría</t>
  </si>
  <si>
    <t>7.6</t>
  </si>
  <si>
    <t>Liquidación contrato de Interventoría</t>
  </si>
  <si>
    <t>Interventoria
Gerencia
Fiducia</t>
  </si>
  <si>
    <t>7.7</t>
  </si>
  <si>
    <t>Reporte Final del SPI</t>
  </si>
  <si>
    <t>7.8</t>
  </si>
  <si>
    <t>Reporte de Fichas de Seguimiento</t>
  </si>
  <si>
    <t>7.9</t>
  </si>
  <si>
    <t>Liquidación contrato de Gerencia</t>
  </si>
  <si>
    <t>7.10</t>
  </si>
  <si>
    <t>Cierre contrato Fiduciario</t>
  </si>
  <si>
    <t>Fiducia
Contribuyente</t>
  </si>
  <si>
    <t>7.11</t>
  </si>
  <si>
    <t>Certificación del MEN del cumplimiento por parte del contribuyente. DIAN</t>
  </si>
  <si>
    <t xml:space="preserve">DETALLE DE CONTRATACION DERIVADA </t>
  </si>
  <si>
    <t>Contrato</t>
  </si>
  <si>
    <t xml:space="preserve">TIEMPO (Meses) </t>
  </si>
  <si>
    <t xml:space="preserve">Fiducia del proyecto </t>
  </si>
  <si>
    <t xml:space="preserve">Gerencia del Proyecto </t>
  </si>
  <si>
    <t>Ejecutor Dotación deportiva y parques infatiles</t>
  </si>
  <si>
    <t>#</t>
  </si>
  <si>
    <t>I.D.</t>
  </si>
  <si>
    <t>INSTITUCION EDUCATIVA</t>
  </si>
  <si>
    <t>SEDE EDUCATIVA</t>
  </si>
  <si>
    <t>LOCALIZACIÓN</t>
  </si>
  <si>
    <t>TIPO DE JORNADA</t>
  </si>
  <si>
    <t>NÚMERO AULAS</t>
  </si>
  <si>
    <t>TOTAL DOCENTES</t>
  </si>
  <si>
    <t>TOTAL DE ESTUDIANTES</t>
  </si>
  <si>
    <t>TOTAL</t>
  </si>
  <si>
    <t>CÓDIGO DANE IE</t>
  </si>
  <si>
    <t>COORDENADA</t>
  </si>
  <si>
    <t>RURAL /URBANO</t>
  </si>
  <si>
    <t>NECESIDAD</t>
  </si>
  <si>
    <t>EMA TRONCOSO RABELO</t>
  </si>
  <si>
    <t>Rural</t>
  </si>
  <si>
    <t>Mañana</t>
  </si>
  <si>
    <t>Mañana / Fin de Semana</t>
  </si>
  <si>
    <t>SUBTOTAL</t>
  </si>
  <si>
    <t>LA PALMA</t>
  </si>
  <si>
    <t>GARAVITAS</t>
  </si>
  <si>
    <t>Mañana / nocturna</t>
  </si>
  <si>
    <t>LA VICTORIA - CANTAGALLO</t>
  </si>
  <si>
    <t>Mañana / Tarde</t>
  </si>
  <si>
    <t>I.E. MONTERREY</t>
  </si>
  <si>
    <t>Mañana / Nocturna</t>
  </si>
  <si>
    <t xml:space="preserve">213744002307	</t>
  </si>
  <si>
    <t>I.E. POZO AZUL SAN PABLO</t>
  </si>
  <si>
    <t>VIRGENCITA</t>
  </si>
  <si>
    <t>LA UNIÓN</t>
  </si>
  <si>
    <t>COLINAS</t>
  </si>
  <si>
    <t>SAN JUAN</t>
  </si>
  <si>
    <t>I.D. SAN LUCAS</t>
  </si>
  <si>
    <t>TOTALES</t>
  </si>
  <si>
    <t>LA VICTORIA CANTA GALLO</t>
  </si>
  <si>
    <t xml:space="preserve">SAN FRANCISCO </t>
  </si>
  <si>
    <t>SAN LUCAS</t>
  </si>
  <si>
    <t>PEÑONES</t>
  </si>
  <si>
    <t>SIMOHA</t>
  </si>
  <si>
    <t>LA PALMA PRINCIPAL</t>
  </si>
  <si>
    <t>CORONCOROS</t>
  </si>
  <si>
    <t>PARAISO</t>
  </si>
  <si>
    <t>AGUAS LINDAS</t>
  </si>
  <si>
    <t>LA MAYA</t>
  </si>
  <si>
    <t>DIAMANTE</t>
  </si>
  <si>
    <t>HUMADERITA BAJA</t>
  </si>
  <si>
    <t>TRIANGULO</t>
  </si>
  <si>
    <t>SAN FRANCISCO SEDE PRINCIPAL</t>
  </si>
  <si>
    <t>EL VAIVÉN</t>
  </si>
  <si>
    <t>JUAN PABLO SEGUNDO</t>
  </si>
  <si>
    <t>SAN JOSÉ</t>
  </si>
  <si>
    <t>LA SERRANÍA</t>
  </si>
  <si>
    <t>ARRAYANES</t>
  </si>
  <si>
    <t>Cancha Multifuncional (Juego x 2)</t>
  </si>
  <si>
    <t>Juego X 2 Malla Futsala</t>
  </si>
  <si>
    <t>Tablero Acrílico Baloncesto x2</t>
  </si>
  <si>
    <t>Aro metálico en Varilla 45 cm</t>
  </si>
  <si>
    <t>Malla Baloncesto</t>
  </si>
  <si>
    <t>Tubos con Medidas Reglamentarias para Voleibol (x2)</t>
  </si>
  <si>
    <t>Malla Voleibol</t>
  </si>
  <si>
    <t>Pito Plástico Tipo Silbato</t>
  </si>
  <si>
    <t>Cronometro Digital Electrónico m025</t>
  </si>
  <si>
    <t>Conos Plásticos 40 cm</t>
  </si>
  <si>
    <t>Chaleco de Entrenamiento (Tipo Peto)</t>
  </si>
  <si>
    <t>(paqu x 12) Ula Ula Plano en Plástico 50 cm</t>
  </si>
  <si>
    <t>Cuerda de Saltar – Mango de Madera</t>
  </si>
  <si>
    <t>Colchoneta Ejercicio con Cremallera</t>
  </si>
  <si>
    <t>Balón Tipo 3 Futbol menores de 9 años</t>
  </si>
  <si>
    <t>Balón Fútbol Sala</t>
  </si>
  <si>
    <t>Balón tipo 5 Fútbol Mayores de 12 años</t>
  </si>
  <si>
    <t>Balon Mini Baloncesto No. 3 Menores de 8 años</t>
  </si>
  <si>
    <t>Balon Mini Baloncesto No. 5 entre 9 y 12 años</t>
  </si>
  <si>
    <t>Balon de Baloncesto No.6 Niños Mayores de 13 años</t>
  </si>
  <si>
    <t>Balón de Baloncesto No.7 Niñas Mayores de 13 años</t>
  </si>
  <si>
    <t>Balón de Minivoleibol Menores de 13 años</t>
  </si>
  <si>
    <t>Balón de Voleibol Mayores de 13 años</t>
  </si>
  <si>
    <t>Tula Balonera en Malla con Reata para Cargar Capacidad 12</t>
  </si>
  <si>
    <t>Paquete por 6 Unidades Bolas Tenis de Mesa</t>
  </si>
  <si>
    <t>Malla de Tenis de Mesa</t>
  </si>
  <si>
    <t>Raqueta Tenis de mesa (2 Unidades)</t>
  </si>
  <si>
    <t>Mesa de Tenis Peglable</t>
  </si>
  <si>
    <t>Marcador de Resultados Portatíl del 00 al 33</t>
  </si>
  <si>
    <t>Parques infantiles</t>
  </si>
  <si>
    <t>Orbisport</t>
  </si>
  <si>
    <t>Winner</t>
  </si>
  <si>
    <t>Olimpico</t>
  </si>
  <si>
    <t>Promedios</t>
  </si>
  <si>
    <t>Pro. Total</t>
  </si>
  <si>
    <t>UNIDAD</t>
  </si>
  <si>
    <t>Vr. Unitario Iva Incluido</t>
  </si>
  <si>
    <t>Vr. Total</t>
  </si>
  <si>
    <t>Pro. Unitario</t>
  </si>
  <si>
    <t>TOTAL DE IMPLEMENTOS  DOTAR</t>
  </si>
  <si>
    <t>ESTUDIO DE MERCADO DOTACIÓN E INSTALACIÓN DE PARQUES INFANTILES</t>
  </si>
  <si>
    <t>PROYECTO:</t>
  </si>
  <si>
    <t xml:space="preserve">ENTIDAD: </t>
  </si>
  <si>
    <t>GOBERNACIÓN DE BOLÍVAR</t>
  </si>
  <si>
    <t xml:space="preserve">FECHA </t>
  </si>
  <si>
    <t>ITEM PRESUP</t>
  </si>
  <si>
    <t xml:space="preserve">DESCRIPCION </t>
  </si>
  <si>
    <t>CANT</t>
  </si>
  <si>
    <t>PRECIO PROMEDIO ENTRE PRECIOS DE LA REGION</t>
  </si>
  <si>
    <t>ALMADERAS S.A.S.</t>
  </si>
  <si>
    <t>COMERCIALIZADOA GRANADA S.A.S.</t>
  </si>
  <si>
    <t xml:space="preserve"> COLOMBIA PARQUES S.A.S.</t>
  </si>
  <si>
    <t>VALOR PROMEDIO UNITARIO (IVA INCLUIDO)</t>
  </si>
  <si>
    <t>VALOR TOTAL PROMEDIO (IVA INCLUIDO)</t>
  </si>
  <si>
    <t>VALOR UNITARIO</t>
  </si>
  <si>
    <t xml:space="preserve"> IVA 19%</t>
  </si>
  <si>
    <t xml:space="preserve">VALOR UNITARIO + IVA INCLUIDO </t>
  </si>
  <si>
    <t xml:space="preserve">V/R TOTAL </t>
  </si>
  <si>
    <t>PARQUES INFANTILES</t>
  </si>
  <si>
    <t>DESCRIPCIÓN</t>
  </si>
  <si>
    <t>UND</t>
  </si>
  <si>
    <t>VR/UNT</t>
  </si>
  <si>
    <t xml:space="preserve">VALOR TOTAL </t>
  </si>
  <si>
    <t>1.7</t>
  </si>
  <si>
    <t>1.8</t>
  </si>
  <si>
    <t>1.9</t>
  </si>
  <si>
    <t>1.10</t>
  </si>
  <si>
    <t>1.11</t>
  </si>
  <si>
    <t>1.12</t>
  </si>
  <si>
    <t>1.13</t>
  </si>
  <si>
    <t>1.14</t>
  </si>
  <si>
    <t>1.15</t>
  </si>
  <si>
    <t>1.16</t>
  </si>
  <si>
    <t>1.17</t>
  </si>
  <si>
    <t>1.18</t>
  </si>
  <si>
    <t>1.19</t>
  </si>
  <si>
    <t>1.20</t>
  </si>
  <si>
    <t>1.21</t>
  </si>
  <si>
    <t>1.22</t>
  </si>
  <si>
    <t>1.23</t>
  </si>
  <si>
    <t>1.24</t>
  </si>
  <si>
    <t>1.25</t>
  </si>
  <si>
    <t>1.26</t>
  </si>
  <si>
    <t>1.27</t>
  </si>
  <si>
    <t>1.28</t>
  </si>
  <si>
    <t>1.29</t>
  </si>
  <si>
    <t>1.30</t>
  </si>
  <si>
    <t>Total Costos Directos Implementos a dotar</t>
  </si>
  <si>
    <t>IVA 19% (Se desagrega ya que los precios tienen iva incluido)</t>
  </si>
  <si>
    <t>SUB TOTAL IMPLEMENTOS DEPORTIVOS</t>
  </si>
  <si>
    <t>2. Costos Directos Formación Docente</t>
  </si>
  <si>
    <t>Realizar FORMACIÓN DOCENTE EN ÁREAS DE RECREACIÓN, DEPORTE S Y AFINES</t>
  </si>
  <si>
    <t>SUBTOTAL FORMACIÓN DOCENTE</t>
  </si>
  <si>
    <t>3. Costos Directos Transporte a cada sede</t>
  </si>
  <si>
    <t>TRANSPORTE</t>
  </si>
  <si>
    <t>SUBTOTAL TRANSPORTE</t>
  </si>
  <si>
    <t xml:space="preserve">COSTO DIRECTO DEL PROYECTO </t>
  </si>
  <si>
    <t>OFERTA ECONOMICA</t>
  </si>
  <si>
    <t>PRECIO TECHO UNITARIO (INCLUYE IVA / NO SE PUEDE MODIFICAR)</t>
  </si>
  <si>
    <t>PRECIOS OFERTA ECONÓMICA</t>
  </si>
  <si>
    <t xml:space="preserve">1. Costos Directos Dotación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</si>
</sst>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8" formatCode="&quot;$&quot;\ #,##0.00;[Red]\-&quot;$&quot;\ #,##0.00"/>
    <numFmt numFmtId="44" formatCode="_-&quot;$&quot;\ * #,##0.00_-;\-&quot;$&quot;\ * #,##0.00_-;_-&quot;$&quot;\ * &quot;-&quot;??_-;_-@_-"/>
    <numFmt numFmtId="43" formatCode="_-* #,##0.00_-;\-* #,##0.00_-;_-* &quot;-&quot;??_-;_-@_-"/>
    <numFmt numFmtId="164" formatCode="_-&quot;$&quot;\ * #,##0_-;\-&quot;$&quot;\ * #,##0_-;_-&quot;$&quot;\ * &quot;-&quot;??_-;_-@_-"/>
    <numFmt numFmtId="165" formatCode="_(&quot;$&quot;\ * #,##0.00_);_(&quot;$&quot;\ * \(#,##0.00\);_(&quot;$&quot;\ * &quot;-&quot;??_);_(@_)"/>
    <numFmt numFmtId="166" formatCode="_-&quot;$&quot;* #,##0.00_-;\-&quot;$&quot;* #,##0.00_-;_-&quot;$&quot;* &quot;-&quot;??_-;_-@_-"/>
    <numFmt numFmtId="167" formatCode="&quot;$&quot;#,##0.00"/>
    <numFmt numFmtId="168" formatCode="0.000000"/>
    <numFmt numFmtId="169" formatCode="_-* #,##0.000000_-;\-* #,##0.000000_-;_-* &quot;-&quot;??_-;_-@_-"/>
    <numFmt numFmtId="170" formatCode="#,##0.000000"/>
  </numFmts>
  <fonts count="78" x14ac:knownFonts="1">
    <font>
      <sz val="11"/>
      <color theme="1"/>
      <name val="Aptos Narrow"/>
      <family val="2"/>
      <scheme val="minor"/>
    </font>
    <font>
      <sz val="11"/>
      <color theme="1"/>
      <name val="Aptos Narrow"/>
      <family val="2"/>
      <scheme val="minor"/>
    </font>
    <font>
      <b/>
      <sz val="10"/>
      <color theme="1"/>
      <name val="Arial Narrow"/>
      <family val="2"/>
    </font>
    <font>
      <sz val="10"/>
      <color theme="1"/>
      <name val="Arial Narrow"/>
      <family val="2"/>
    </font>
    <font>
      <b/>
      <sz val="12"/>
      <color theme="1"/>
      <name val="Arial Narrow"/>
      <family val="2"/>
    </font>
    <font>
      <b/>
      <sz val="10"/>
      <name val="Arial Narrow"/>
      <family val="2"/>
    </font>
    <font>
      <sz val="10"/>
      <color theme="1"/>
      <name val="Aptos Narrow"/>
      <family val="2"/>
      <scheme val="minor"/>
    </font>
    <font>
      <sz val="8"/>
      <color rgb="FF000000"/>
      <name val="Arial Narrow"/>
      <family val="2"/>
    </font>
    <font>
      <b/>
      <sz val="11"/>
      <color theme="1"/>
      <name val="Arial Narrow"/>
      <family val="2"/>
    </font>
    <font>
      <sz val="10"/>
      <color rgb="FFFF0000"/>
      <name val="Aptos Narrow"/>
      <family val="2"/>
      <scheme val="minor"/>
    </font>
    <font>
      <b/>
      <sz val="10"/>
      <color theme="1"/>
      <name val="Aptos Narrow"/>
      <family val="2"/>
      <scheme val="minor"/>
    </font>
    <font>
      <sz val="10"/>
      <color rgb="FF000000"/>
      <name val="Arial Narrow"/>
      <family val="2"/>
    </font>
    <font>
      <sz val="10"/>
      <name val="Arial Narrow"/>
      <family val="2"/>
    </font>
    <font>
      <sz val="12"/>
      <name val="Arial"/>
      <family val="2"/>
    </font>
    <font>
      <b/>
      <sz val="11"/>
      <color theme="1"/>
      <name val="Aptos Narrow"/>
      <family val="2"/>
      <scheme val="minor"/>
    </font>
    <font>
      <b/>
      <sz val="9"/>
      <color rgb="FF000000"/>
      <name val="Arial Narrow"/>
      <family val="2"/>
    </font>
    <font>
      <sz val="9"/>
      <color theme="1"/>
      <name val="Arial Narrow"/>
      <family val="2"/>
    </font>
    <font>
      <sz val="11"/>
      <color theme="0"/>
      <name val="Aptos Narrow"/>
      <family val="2"/>
      <scheme val="minor"/>
    </font>
    <font>
      <b/>
      <sz val="12"/>
      <color theme="1"/>
      <name val="Aptos Narrow"/>
      <family val="2"/>
      <scheme val="minor"/>
    </font>
    <font>
      <sz val="11"/>
      <color theme="1"/>
      <name val="Arial Narrow"/>
      <family val="2"/>
    </font>
    <font>
      <b/>
      <sz val="9"/>
      <color theme="1"/>
      <name val="Arial Narrow"/>
      <family val="2"/>
    </font>
    <font>
      <sz val="10"/>
      <name val="Arial"/>
      <family val="2"/>
    </font>
    <font>
      <sz val="8"/>
      <name val="Aptos Narrow"/>
      <family val="2"/>
      <scheme val="minor"/>
    </font>
    <font>
      <b/>
      <sz val="8"/>
      <name val="Arial Narrow"/>
      <family val="2"/>
    </font>
    <font>
      <b/>
      <sz val="7"/>
      <name val="Arial Narrow"/>
      <family val="2"/>
    </font>
    <font>
      <sz val="8"/>
      <color theme="1"/>
      <name val="Arial Narrow"/>
      <family val="2"/>
    </font>
    <font>
      <sz val="8"/>
      <name val="Arial Narrow"/>
      <family val="2"/>
    </font>
    <font>
      <i/>
      <sz val="10"/>
      <color rgb="FFC00000"/>
      <name val="Arial Narrow"/>
      <family val="2"/>
    </font>
    <font>
      <i/>
      <sz val="10"/>
      <color theme="1"/>
      <name val="Arial Narrow"/>
      <family val="2"/>
    </font>
    <font>
      <i/>
      <sz val="11"/>
      <color theme="1"/>
      <name val="Arial Narrow"/>
      <family val="2"/>
    </font>
    <font>
      <b/>
      <sz val="14"/>
      <color theme="1"/>
      <name val="Arial Narrow"/>
      <family val="2"/>
    </font>
    <font>
      <b/>
      <sz val="18"/>
      <color theme="1"/>
      <name val="Arial Narrow"/>
      <family val="2"/>
    </font>
    <font>
      <b/>
      <i/>
      <sz val="11"/>
      <color theme="1"/>
      <name val="Arial Narrow"/>
      <family val="2"/>
    </font>
    <font>
      <b/>
      <sz val="10"/>
      <color theme="0" tint="-0.249977111117893"/>
      <name val="Arial Narrow"/>
      <family val="2"/>
    </font>
    <font>
      <sz val="10"/>
      <color theme="0"/>
      <name val="Arial Narrow"/>
      <family val="2"/>
    </font>
    <font>
      <sz val="11"/>
      <color theme="0"/>
      <name val="Arial Narrow"/>
      <family val="2"/>
    </font>
    <font>
      <b/>
      <sz val="10"/>
      <color theme="0"/>
      <name val="Arial Narrow"/>
      <family val="2"/>
    </font>
    <font>
      <sz val="11"/>
      <name val="Arial Narrow"/>
      <family val="2"/>
    </font>
    <font>
      <sz val="10"/>
      <color theme="0" tint="-0.249977111117893"/>
      <name val="Arial Narrow"/>
      <family val="2"/>
    </font>
    <font>
      <b/>
      <sz val="7"/>
      <color theme="0"/>
      <name val="Arial"/>
      <family val="2"/>
    </font>
    <font>
      <b/>
      <sz val="8"/>
      <color theme="0"/>
      <name val="Arial Narrow"/>
      <family val="2"/>
    </font>
    <font>
      <i/>
      <sz val="11"/>
      <color theme="0"/>
      <name val="Arial Narrow"/>
      <family val="2"/>
    </font>
    <font>
      <b/>
      <sz val="11"/>
      <color theme="0"/>
      <name val="Arial Narrow"/>
      <family val="2"/>
    </font>
    <font>
      <b/>
      <sz val="9"/>
      <color theme="0"/>
      <name val="Arial Narrow"/>
      <family val="2"/>
    </font>
    <font>
      <b/>
      <sz val="18"/>
      <color theme="0"/>
      <name val="Arial Narrow"/>
      <family val="2"/>
    </font>
    <font>
      <i/>
      <sz val="10"/>
      <color theme="0"/>
      <name val="Arial Narrow"/>
      <family val="2"/>
    </font>
    <font>
      <b/>
      <sz val="14"/>
      <color theme="0"/>
      <name val="Arial Narrow"/>
      <family val="2"/>
    </font>
    <font>
      <b/>
      <sz val="10"/>
      <color theme="0"/>
      <name val="Aptos Narrow"/>
      <family val="2"/>
      <scheme val="minor"/>
    </font>
    <font>
      <sz val="10"/>
      <color theme="0"/>
      <name val="Aptos Narrow"/>
      <family val="2"/>
      <scheme val="minor"/>
    </font>
    <font>
      <b/>
      <sz val="12"/>
      <color theme="0"/>
      <name val="Arial Narrow"/>
      <family val="2"/>
    </font>
    <font>
      <sz val="8.25"/>
      <color rgb="FF000000"/>
      <name val="Arial Narrow"/>
      <family val="2"/>
    </font>
    <font>
      <sz val="10"/>
      <color rgb="FFFF0000"/>
      <name val="Arial Narrow"/>
      <family val="2"/>
    </font>
    <font>
      <sz val="8.5"/>
      <color theme="1"/>
      <name val="Arial Narrow"/>
      <family val="2"/>
    </font>
    <font>
      <sz val="8.25"/>
      <color rgb="FF000000"/>
      <name val="Aptos Narrow"/>
      <family val="2"/>
      <scheme val="minor"/>
    </font>
    <font>
      <b/>
      <sz val="12"/>
      <name val="Arial Narrow"/>
      <family val="2"/>
    </font>
    <font>
      <b/>
      <sz val="14"/>
      <name val="Arial Narrow"/>
      <family val="2"/>
    </font>
    <font>
      <sz val="14"/>
      <color theme="1"/>
      <name val="Arial Narrow"/>
      <family val="2"/>
    </font>
    <font>
      <sz val="14"/>
      <name val="Arial Narrow"/>
      <family val="2"/>
    </font>
    <font>
      <b/>
      <sz val="16"/>
      <color theme="1"/>
      <name val="Arial Narrow"/>
      <family val="2"/>
    </font>
    <font>
      <sz val="10"/>
      <color rgb="FF000000"/>
      <name val="Times New Roman"/>
      <family val="1"/>
    </font>
    <font>
      <sz val="14"/>
      <color theme="0"/>
      <name val="Arial Narrow"/>
      <family val="2"/>
    </font>
    <font>
      <sz val="14"/>
      <color rgb="FFFFC000"/>
      <name val="Arial Narrow"/>
      <family val="2"/>
    </font>
    <font>
      <sz val="11"/>
      <color rgb="FFFFC000"/>
      <name val="Aptos Narrow"/>
      <family val="2"/>
      <scheme val="minor"/>
    </font>
    <font>
      <b/>
      <sz val="18"/>
      <name val="Arial Narrow"/>
      <family val="2"/>
    </font>
    <font>
      <sz val="7"/>
      <name val="Calibri"/>
      <family val="2"/>
    </font>
    <font>
      <b/>
      <sz val="14"/>
      <color rgb="FFFFFFFF"/>
      <name val="Arial Narrow"/>
      <family val="2"/>
    </font>
    <font>
      <b/>
      <sz val="14"/>
      <color rgb="FFFFC000"/>
      <name val="Arial Narrow"/>
      <family val="2"/>
    </font>
    <font>
      <sz val="12"/>
      <color rgb="FF000000"/>
      <name val="Arial Narrow"/>
      <family val="2"/>
    </font>
    <font>
      <b/>
      <sz val="12"/>
      <color rgb="FF000000"/>
      <name val="Arial Narrow"/>
      <family val="2"/>
    </font>
    <font>
      <b/>
      <sz val="12"/>
      <color rgb="FF000000"/>
      <name val="Arial Narrow"/>
      <family val="2"/>
    </font>
    <font>
      <b/>
      <sz val="14"/>
      <color theme="0"/>
      <name val="Arial Narrow"/>
      <family val="2"/>
    </font>
    <font>
      <sz val="10"/>
      <color theme="1"/>
      <name val="Arial Narrow"/>
      <family val="2"/>
    </font>
    <font>
      <b/>
      <sz val="16"/>
      <name val="Arial Narrow"/>
      <family val="2"/>
    </font>
    <font>
      <sz val="16"/>
      <color theme="1"/>
      <name val="Arial Narrow"/>
      <family val="2"/>
    </font>
    <font>
      <sz val="16"/>
      <name val="Arial Narrow"/>
      <family val="2"/>
    </font>
    <font>
      <sz val="16"/>
      <color theme="1"/>
      <name val="Aptos Narrow"/>
      <family val="2"/>
      <scheme val="minor"/>
    </font>
    <font>
      <sz val="12"/>
      <name val="Arial Narrow"/>
      <family val="2"/>
    </font>
    <font>
      <sz val="12"/>
      <color theme="1"/>
      <name val="Arial Narrow"/>
      <family val="2"/>
    </font>
  </fonts>
  <fills count="27">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3" tint="0.749992370372631"/>
        <bgColor indexed="64"/>
      </patternFill>
    </fill>
    <fill>
      <patternFill patternType="solid">
        <fgColor rgb="FFFF0000"/>
        <bgColor indexed="64"/>
      </patternFill>
    </fill>
    <fill>
      <patternFill patternType="solid">
        <fgColor rgb="FFD9D9D9"/>
        <bgColor indexed="64"/>
      </patternFill>
    </fill>
    <fill>
      <patternFill patternType="solid">
        <fgColor rgb="FFFFC000"/>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rgb="FFFFFFFF"/>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0" tint="-0.499984740745262"/>
        <bgColor indexed="64"/>
      </patternFill>
    </fill>
    <fill>
      <patternFill patternType="solid">
        <fgColor rgb="FFFFCA07"/>
        <bgColor indexed="64"/>
      </patternFill>
    </fill>
    <fill>
      <patternFill patternType="solid">
        <fgColor theme="4" tint="0.79998168889431442"/>
        <bgColor indexed="64"/>
      </patternFill>
    </fill>
    <fill>
      <patternFill patternType="solid">
        <fgColor theme="2" tint="-0.499984740745262"/>
        <bgColor indexed="64"/>
      </patternFill>
    </fill>
    <fill>
      <patternFill patternType="solid">
        <fgColor rgb="FFBEBEBE"/>
      </patternFill>
    </fill>
    <fill>
      <patternFill patternType="solid">
        <fgColor rgb="FFFFC000"/>
        <bgColor rgb="FF000000"/>
      </patternFill>
    </fill>
    <fill>
      <patternFill patternType="solid">
        <fgColor rgb="FFFFFFFF"/>
        <bgColor rgb="FF000000"/>
      </patternFill>
    </fill>
    <fill>
      <patternFill patternType="solid">
        <fgColor rgb="FFFAF5C3"/>
        <bgColor indexed="64"/>
      </patternFill>
    </fill>
    <fill>
      <patternFill patternType="solid">
        <fgColor rgb="FFF5EDB0"/>
        <bgColor indexed="64"/>
      </patternFill>
    </fill>
    <fill>
      <patternFill patternType="solid">
        <fgColor theme="2"/>
        <bgColor indexed="64"/>
      </patternFill>
    </fill>
    <fill>
      <patternFill patternType="solid">
        <fgColor theme="1" tint="0.499984740745262"/>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bottom/>
      <diagonal/>
    </border>
    <border>
      <left style="medium">
        <color rgb="FF000000"/>
      </left>
      <right style="medium">
        <color rgb="FF000000"/>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rgb="FF000000"/>
      </left>
      <right/>
      <top style="medium">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top/>
      <bottom style="thin">
        <color rgb="FF000000"/>
      </bottom>
      <diagonal/>
    </border>
    <border>
      <left/>
      <right style="thin">
        <color indexed="64"/>
      </right>
      <top/>
      <bottom style="thin">
        <color rgb="FF000000"/>
      </bottom>
      <diagonal/>
    </border>
  </borders>
  <cellStyleXfs count="15">
    <xf numFmtId="0" fontId="0" fillId="0" borderId="0"/>
    <xf numFmtId="44" fontId="1" fillId="0" borderId="0" applyFont="0" applyFill="0" applyBorder="0" applyAlignment="0" applyProtection="0"/>
    <xf numFmtId="0" fontId="13"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165" fontId="2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0" fontId="59" fillId="0" borderId="0"/>
  </cellStyleXfs>
  <cellXfs count="606">
    <xf numFmtId="0" fontId="0" fillId="0" borderId="0" xfId="0"/>
    <xf numFmtId="0" fontId="3" fillId="0" borderId="1" xfId="0" applyFont="1" applyBorder="1" applyAlignment="1">
      <alignment horizontal="center" vertical="center"/>
    </xf>
    <xf numFmtId="0" fontId="3" fillId="0" borderId="5" xfId="0" applyFont="1" applyBorder="1"/>
    <xf numFmtId="0" fontId="2" fillId="0" borderId="1" xfId="0" applyFont="1" applyBorder="1" applyAlignment="1">
      <alignment horizontal="center"/>
    </xf>
    <xf numFmtId="0" fontId="6" fillId="0" borderId="0" xfId="0" applyFont="1"/>
    <xf numFmtId="0" fontId="2"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xf>
    <xf numFmtId="0" fontId="7" fillId="0" borderId="1" xfId="0" applyFont="1" applyBorder="1" applyAlignment="1">
      <alignment horizontal="center"/>
    </xf>
    <xf numFmtId="0" fontId="7" fillId="0" borderId="18" xfId="0" applyFont="1" applyBorder="1" applyAlignment="1">
      <alignment horizontal="center"/>
    </xf>
    <xf numFmtId="0" fontId="7" fillId="0" borderId="20" xfId="0" applyFont="1" applyBorder="1" applyAlignment="1">
      <alignment horizontal="center"/>
    </xf>
    <xf numFmtId="0" fontId="7" fillId="0" borderId="21" xfId="0" applyFont="1" applyBorder="1" applyAlignment="1">
      <alignment horizontal="center"/>
    </xf>
    <xf numFmtId="0" fontId="2" fillId="0" borderId="0" xfId="0" applyFont="1"/>
    <xf numFmtId="0" fontId="2" fillId="0" borderId="0" xfId="0" applyFont="1" applyAlignment="1">
      <alignment horizontal="center"/>
    </xf>
    <xf numFmtId="0" fontId="6" fillId="0" borderId="1" xfId="0" applyFont="1" applyBorder="1"/>
    <xf numFmtId="0" fontId="6" fillId="0" borderId="19" xfId="0" applyFont="1" applyBorder="1"/>
    <xf numFmtId="0" fontId="6" fillId="0" borderId="18" xfId="0" applyFont="1" applyBorder="1"/>
    <xf numFmtId="0" fontId="3" fillId="0" borderId="5" xfId="0" applyFont="1" applyBorder="1" applyAlignment="1">
      <alignment horizontal="left"/>
    </xf>
    <xf numFmtId="0" fontId="3" fillId="0" borderId="5" xfId="0" applyFont="1" applyBorder="1" applyAlignment="1">
      <alignment vertical="center"/>
    </xf>
    <xf numFmtId="0" fontId="3" fillId="0" borderId="8" xfId="0" applyFont="1" applyBorder="1"/>
    <xf numFmtId="1" fontId="3" fillId="3" borderId="1" xfId="0" applyNumberFormat="1" applyFont="1" applyFill="1" applyBorder="1" applyAlignment="1">
      <alignment horizontal="center" vertical="center"/>
    </xf>
    <xf numFmtId="0" fontId="3" fillId="3" borderId="1" xfId="0" applyFont="1" applyFill="1" applyBorder="1" applyAlignment="1">
      <alignment horizontal="center"/>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9" fillId="0" borderId="0" xfId="0" applyFont="1" applyAlignment="1">
      <alignment horizontal="center"/>
    </xf>
    <xf numFmtId="0" fontId="10" fillId="0" borderId="0" xfId="0" applyFont="1" applyAlignment="1">
      <alignment horizontal="center"/>
    </xf>
    <xf numFmtId="0" fontId="10" fillId="0" borderId="0" xfId="0" applyFont="1"/>
    <xf numFmtId="0" fontId="6" fillId="5" borderId="0" xfId="0" applyFont="1" applyFill="1"/>
    <xf numFmtId="0" fontId="12" fillId="0" borderId="2" xfId="0" applyFont="1" applyBorder="1" applyAlignment="1">
      <alignment horizontal="center" vertical="center"/>
    </xf>
    <xf numFmtId="1" fontId="3" fillId="3" borderId="1" xfId="0" applyNumberFormat="1" applyFont="1" applyFill="1" applyBorder="1" applyAlignment="1">
      <alignment horizontal="center"/>
    </xf>
    <xf numFmtId="0" fontId="6" fillId="0" borderId="1" xfId="0" applyFont="1" applyBorder="1" applyAlignment="1">
      <alignment horizontal="center"/>
    </xf>
    <xf numFmtId="1" fontId="3" fillId="0" borderId="0" xfId="0" applyNumberFormat="1" applyFont="1" applyAlignment="1">
      <alignment horizontal="center"/>
    </xf>
    <xf numFmtId="1" fontId="3" fillId="0" borderId="0" xfId="0" applyNumberFormat="1" applyFont="1" applyAlignment="1">
      <alignment horizontal="center" vertical="center"/>
    </xf>
    <xf numFmtId="0" fontId="7" fillId="0" borderId="7" xfId="0" applyFont="1" applyBorder="1" applyAlignment="1">
      <alignment horizontal="center"/>
    </xf>
    <xf numFmtId="0" fontId="7" fillId="0" borderId="9" xfId="0" applyFont="1" applyBorder="1" applyAlignment="1">
      <alignment horizontal="center"/>
    </xf>
    <xf numFmtId="0" fontId="7" fillId="0" borderId="2" xfId="0" applyFont="1" applyBorder="1" applyAlignment="1">
      <alignment horizontal="center"/>
    </xf>
    <xf numFmtId="1" fontId="15" fillId="6" borderId="48" xfId="0" applyNumberFormat="1" applyFont="1" applyFill="1" applyBorder="1" applyAlignment="1">
      <alignment horizontal="center" vertical="center" wrapText="1"/>
    </xf>
    <xf numFmtId="1" fontId="15" fillId="6" borderId="49" xfId="0" applyNumberFormat="1" applyFont="1" applyFill="1" applyBorder="1" applyAlignment="1">
      <alignment horizontal="left" vertical="center" wrapText="1"/>
    </xf>
    <xf numFmtId="1" fontId="15" fillId="6" borderId="49" xfId="0" applyNumberFormat="1" applyFont="1" applyFill="1" applyBorder="1" applyAlignment="1">
      <alignment vertical="center" wrapText="1"/>
    </xf>
    <xf numFmtId="1" fontId="15" fillId="6" borderId="49" xfId="0" applyNumberFormat="1" applyFont="1" applyFill="1" applyBorder="1" applyAlignment="1">
      <alignment horizontal="center" vertical="center" wrapText="1"/>
    </xf>
    <xf numFmtId="1" fontId="16" fillId="0" borderId="50" xfId="0" applyNumberFormat="1" applyFont="1" applyBorder="1" applyAlignment="1">
      <alignment horizontal="center" vertical="center" wrapText="1"/>
    </xf>
    <xf numFmtId="1" fontId="16" fillId="0" borderId="51" xfId="0" applyNumberFormat="1" applyFont="1" applyBorder="1" applyAlignment="1">
      <alignment horizontal="center" vertical="center" wrapText="1"/>
    </xf>
    <xf numFmtId="1" fontId="16" fillId="0" borderId="51" xfId="0" applyNumberFormat="1" applyFont="1" applyBorder="1" applyAlignment="1">
      <alignment vertical="center" wrapText="1"/>
    </xf>
    <xf numFmtId="1" fontId="16" fillId="0" borderId="50" xfId="0" applyNumberFormat="1" applyFont="1" applyBorder="1" applyAlignment="1">
      <alignment vertical="center" wrapText="1"/>
    </xf>
    <xf numFmtId="1" fontId="16" fillId="0" borderId="53" xfId="0" applyNumberFormat="1" applyFont="1" applyBorder="1" applyAlignment="1">
      <alignment vertical="center" wrapText="1"/>
    </xf>
    <xf numFmtId="1" fontId="16" fillId="0" borderId="54" xfId="0" applyNumberFormat="1" applyFont="1" applyBorder="1" applyAlignment="1">
      <alignment vertical="center" wrapText="1"/>
    </xf>
    <xf numFmtId="1" fontId="16" fillId="0" borderId="51" xfId="0" applyNumberFormat="1" applyFont="1" applyBorder="1" applyAlignment="1">
      <alignment horizontal="left" vertical="center" wrapText="1"/>
    </xf>
    <xf numFmtId="1" fontId="16" fillId="0" borderId="53" xfId="0" applyNumberFormat="1" applyFont="1" applyBorder="1" applyAlignment="1">
      <alignment horizontal="center" vertical="center" wrapText="1"/>
    </xf>
    <xf numFmtId="1" fontId="16" fillId="0" borderId="51" xfId="0" applyNumberFormat="1" applyFont="1" applyBorder="1" applyAlignment="1">
      <alignment horizontal="right" vertical="center" wrapText="1"/>
    </xf>
    <xf numFmtId="0" fontId="7" fillId="0" borderId="19" xfId="0" applyFont="1" applyBorder="1" applyAlignment="1">
      <alignment horizontal="center"/>
    </xf>
    <xf numFmtId="0" fontId="7" fillId="0" borderId="5"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7" fillId="0" borderId="8" xfId="0" applyFont="1" applyBorder="1" applyAlignment="1">
      <alignment horizontal="center"/>
    </xf>
    <xf numFmtId="0" fontId="6" fillId="0" borderId="10" xfId="0" applyFont="1" applyBorder="1" applyAlignment="1">
      <alignment horizontal="center"/>
    </xf>
    <xf numFmtId="0" fontId="6" fillId="0" borderId="17" xfId="0" applyFont="1" applyBorder="1" applyAlignment="1">
      <alignment horizontal="center"/>
    </xf>
    <xf numFmtId="0" fontId="6" fillId="0" borderId="18" xfId="0" applyFont="1" applyBorder="1" applyAlignment="1">
      <alignment horizontal="center"/>
    </xf>
    <xf numFmtId="0" fontId="7" fillId="0" borderId="6" xfId="0" applyFont="1" applyBorder="1" applyAlignment="1">
      <alignment horizontal="center"/>
    </xf>
    <xf numFmtId="0" fontId="7" fillId="0" borderId="57" xfId="0" applyFont="1" applyBorder="1" applyAlignment="1">
      <alignment horizontal="center"/>
    </xf>
    <xf numFmtId="0" fontId="6" fillId="0" borderId="21" xfId="0" applyFont="1" applyBorder="1" applyAlignment="1">
      <alignment horizontal="center"/>
    </xf>
    <xf numFmtId="0" fontId="6" fillId="0" borderId="5" xfId="0" applyFont="1" applyBorder="1" applyAlignment="1">
      <alignment horizontal="center"/>
    </xf>
    <xf numFmtId="0" fontId="3" fillId="0" borderId="1" xfId="0" applyFont="1" applyBorder="1" applyAlignment="1">
      <alignment vertical="center" wrapText="1"/>
    </xf>
    <xf numFmtId="0" fontId="3" fillId="3" borderId="1" xfId="0" applyFont="1" applyFill="1" applyBorder="1" applyAlignment="1">
      <alignment horizontal="left" vertical="center"/>
    </xf>
    <xf numFmtId="0" fontId="3" fillId="0" borderId="2" xfId="0" applyFont="1" applyBorder="1" applyAlignment="1">
      <alignment horizontal="center" vertical="center"/>
    </xf>
    <xf numFmtId="0" fontId="3" fillId="3" borderId="2" xfId="0" applyFont="1" applyFill="1" applyBorder="1" applyAlignment="1">
      <alignment horizontal="center"/>
    </xf>
    <xf numFmtId="0" fontId="3" fillId="0" borderId="4" xfId="0" applyFont="1" applyBorder="1" applyAlignment="1">
      <alignment horizontal="center" vertical="center"/>
    </xf>
    <xf numFmtId="0" fontId="3" fillId="0" borderId="23" xfId="0" applyFont="1" applyBorder="1"/>
    <xf numFmtId="0" fontId="3" fillId="0" borderId="1" xfId="0" applyFont="1" applyBorder="1" applyAlignment="1">
      <alignment horizontal="center"/>
    </xf>
    <xf numFmtId="0" fontId="4" fillId="4" borderId="1" xfId="0" applyFont="1" applyFill="1" applyBorder="1" applyAlignment="1">
      <alignment horizontal="center"/>
    </xf>
    <xf numFmtId="44" fontId="2" fillId="0" borderId="39" xfId="3" applyFont="1" applyFill="1" applyBorder="1" applyAlignment="1">
      <alignment horizontal="center" vertical="center" wrapText="1"/>
    </xf>
    <xf numFmtId="14" fontId="2" fillId="0" borderId="40" xfId="3" applyNumberFormat="1" applyFont="1" applyFill="1" applyBorder="1" applyAlignment="1">
      <alignment horizontal="center" vertical="center" wrapText="1"/>
    </xf>
    <xf numFmtId="0" fontId="3" fillId="0" borderId="18" xfId="0" applyFont="1" applyBorder="1" applyAlignment="1">
      <alignment horizontal="center" vertical="center" wrapText="1"/>
    </xf>
    <xf numFmtId="1" fontId="3" fillId="0" borderId="5" xfId="0" applyNumberFormat="1" applyFont="1" applyBorder="1" applyAlignment="1">
      <alignment horizontal="center" vertical="center" wrapText="1"/>
    </xf>
    <xf numFmtId="44" fontId="3" fillId="0" borderId="41" xfId="0" applyNumberFormat="1" applyFont="1" applyBorder="1" applyAlignment="1">
      <alignment horizontal="center" vertical="center" wrapText="1"/>
    </xf>
    <xf numFmtId="44" fontId="3" fillId="0" borderId="30" xfId="0" applyNumberFormat="1" applyFont="1" applyBorder="1" applyAlignment="1">
      <alignment horizontal="center" vertical="center" wrapText="1"/>
    </xf>
    <xf numFmtId="44" fontId="3" fillId="0" borderId="29" xfId="3" applyFont="1" applyBorder="1" applyAlignment="1">
      <alignment horizontal="center" vertical="center" wrapText="1"/>
    </xf>
    <xf numFmtId="44" fontId="3" fillId="0" borderId="47" xfId="3" applyFont="1" applyBorder="1" applyAlignment="1">
      <alignment horizontal="center" vertical="center" wrapText="1"/>
    </xf>
    <xf numFmtId="44" fontId="3" fillId="0" borderId="1" xfId="0" applyNumberFormat="1" applyFont="1" applyBorder="1" applyAlignment="1">
      <alignment horizontal="center" vertical="center" wrapText="1"/>
    </xf>
    <xf numFmtId="44" fontId="3" fillId="0" borderId="1" xfId="3" applyFont="1" applyBorder="1" applyAlignment="1">
      <alignment horizontal="center" vertical="center" wrapText="1"/>
    </xf>
    <xf numFmtId="1" fontId="16" fillId="2" borderId="51" xfId="0" applyNumberFormat="1" applyFont="1" applyFill="1" applyBorder="1" applyAlignment="1">
      <alignment vertical="center" wrapText="1"/>
    </xf>
    <xf numFmtId="1" fontId="16" fillId="3" borderId="51" xfId="0" applyNumberFormat="1" applyFont="1" applyFill="1" applyBorder="1" applyAlignment="1">
      <alignment horizontal="center" vertical="center" wrapText="1"/>
    </xf>
    <xf numFmtId="1" fontId="16" fillId="7" borderId="51" xfId="0" applyNumberFormat="1" applyFont="1" applyFill="1" applyBorder="1" applyAlignment="1">
      <alignment horizontal="center" vertical="center" wrapText="1"/>
    </xf>
    <xf numFmtId="1" fontId="16" fillId="3" borderId="51" xfId="0" applyNumberFormat="1" applyFont="1" applyFill="1" applyBorder="1" applyAlignment="1">
      <alignment vertical="center" wrapText="1"/>
    </xf>
    <xf numFmtId="1" fontId="16" fillId="2" borderId="53" xfId="0" applyNumberFormat="1" applyFont="1" applyFill="1" applyBorder="1" applyAlignment="1">
      <alignment vertical="center" wrapText="1"/>
    </xf>
    <xf numFmtId="1" fontId="16" fillId="2" borderId="50" xfId="0" applyNumberFormat="1" applyFont="1" applyFill="1" applyBorder="1" applyAlignment="1">
      <alignment vertical="center" wrapText="1"/>
    </xf>
    <xf numFmtId="1" fontId="0" fillId="0" borderId="0" xfId="0" applyNumberFormat="1"/>
    <xf numFmtId="0" fontId="2" fillId="0" borderId="1" xfId="0" applyFont="1" applyBorder="1" applyAlignment="1">
      <alignment horizontal="center" vertical="center"/>
    </xf>
    <xf numFmtId="0" fontId="3" fillId="0" borderId="1" xfId="0" applyFont="1" applyBorder="1"/>
    <xf numFmtId="0" fontId="0" fillId="0" borderId="1" xfId="0" applyBorder="1"/>
    <xf numFmtId="0" fontId="14" fillId="0" borderId="1" xfId="0" applyFont="1" applyBorder="1"/>
    <xf numFmtId="164" fontId="18" fillId="0" borderId="0" xfId="0" applyNumberFormat="1" applyFont="1"/>
    <xf numFmtId="0" fontId="12" fillId="0" borderId="1" xfId="0" applyFont="1" applyBorder="1" applyAlignment="1">
      <alignment horizontal="center" vertical="center" wrapText="1"/>
    </xf>
    <xf numFmtId="0" fontId="24" fillId="0" borderId="21" xfId="0" applyFont="1" applyBorder="1" applyAlignment="1">
      <alignment horizontal="center" vertical="center"/>
    </xf>
    <xf numFmtId="0" fontId="24" fillId="0" borderId="22" xfId="0" applyFont="1" applyBorder="1" applyAlignment="1">
      <alignment horizontal="center" vertical="center"/>
    </xf>
    <xf numFmtId="0" fontId="25" fillId="0" borderId="18" xfId="0" applyFont="1" applyBorder="1" applyAlignment="1">
      <alignment vertical="center" wrapText="1"/>
    </xf>
    <xf numFmtId="0" fontId="25" fillId="0" borderId="1" xfId="0" applyFont="1" applyBorder="1" applyAlignment="1">
      <alignment vertical="center" wrapText="1"/>
    </xf>
    <xf numFmtId="0" fontId="2" fillId="8" borderId="1" xfId="0" applyFont="1" applyFill="1" applyBorder="1" applyAlignment="1">
      <alignment horizontal="center" vertical="center"/>
    </xf>
    <xf numFmtId="0" fontId="7" fillId="9" borderId="1" xfId="12" applyFont="1" applyFill="1" applyBorder="1" applyAlignment="1">
      <alignment horizontal="left" vertical="center" wrapText="1"/>
    </xf>
    <xf numFmtId="0" fontId="7" fillId="0" borderId="1" xfId="12" applyFont="1" applyBorder="1" applyAlignment="1">
      <alignment horizontal="left" vertical="center" wrapText="1"/>
    </xf>
    <xf numFmtId="0" fontId="1" fillId="0" borderId="1" xfId="12" applyBorder="1" applyAlignment="1">
      <alignment horizontal="left" vertical="center" wrapText="1"/>
    </xf>
    <xf numFmtId="0" fontId="19" fillId="0" borderId="1" xfId="0" applyFont="1" applyBorder="1" applyAlignment="1">
      <alignment horizontal="center" vertical="center"/>
    </xf>
    <xf numFmtId="0" fontId="19" fillId="0" borderId="19" xfId="0" applyFont="1" applyBorder="1" applyAlignment="1">
      <alignment horizontal="center" vertical="center"/>
    </xf>
    <xf numFmtId="0" fontId="7" fillId="0" borderId="1" xfId="12" applyFont="1" applyBorder="1" applyAlignment="1">
      <alignment horizontal="left" wrapText="1"/>
    </xf>
    <xf numFmtId="0" fontId="7" fillId="9" borderId="1" xfId="12" applyFont="1" applyFill="1" applyBorder="1" applyAlignment="1">
      <alignment horizontal="left" wrapText="1"/>
    </xf>
    <xf numFmtId="0" fontId="3" fillId="0" borderId="1" xfId="0" applyFont="1" applyBorder="1" applyAlignment="1">
      <alignment vertical="center"/>
    </xf>
    <xf numFmtId="0" fontId="12" fillId="0" borderId="1" xfId="0" applyFont="1" applyBorder="1" applyAlignment="1">
      <alignment horizontal="center" vertical="center"/>
    </xf>
    <xf numFmtId="0" fontId="3" fillId="0" borderId="1" xfId="0" applyFont="1" applyBorder="1" applyAlignment="1">
      <alignment horizontal="center" vertical="center" wrapText="1"/>
    </xf>
    <xf numFmtId="0" fontId="7" fillId="3" borderId="1" xfId="12" applyFont="1" applyFill="1" applyBorder="1" applyAlignment="1">
      <alignment horizontal="left" vertical="center" wrapText="1"/>
    </xf>
    <xf numFmtId="0" fontId="25" fillId="0" borderId="18" xfId="0" applyFont="1" applyBorder="1" applyAlignment="1">
      <alignment horizontal="left" vertical="center" wrapText="1"/>
    </xf>
    <xf numFmtId="0" fontId="7" fillId="3" borderId="1" xfId="12" applyFont="1" applyFill="1" applyBorder="1" applyAlignment="1">
      <alignment horizontal="left" wrapText="1"/>
    </xf>
    <xf numFmtId="0" fontId="1" fillId="9" borderId="1" xfId="12" applyFill="1" applyBorder="1" applyAlignment="1">
      <alignment horizontal="left" vertical="center" wrapText="1"/>
    </xf>
    <xf numFmtId="0" fontId="26" fillId="0" borderId="18" xfId="0" applyFont="1" applyBorder="1" applyAlignment="1">
      <alignment vertical="center" wrapText="1"/>
    </xf>
    <xf numFmtId="0" fontId="26" fillId="0" borderId="1" xfId="0" applyFont="1" applyBorder="1" applyAlignment="1">
      <alignment vertical="center" wrapText="1"/>
    </xf>
    <xf numFmtId="0" fontId="27" fillId="0" borderId="1" xfId="0" applyFont="1" applyBorder="1" applyAlignment="1">
      <alignment horizontal="center" vertical="center" wrapText="1"/>
    </xf>
    <xf numFmtId="0" fontId="1" fillId="3" borderId="1" xfId="12" applyFill="1" applyBorder="1" applyAlignment="1">
      <alignment horizontal="left" vertical="center" wrapText="1"/>
    </xf>
    <xf numFmtId="0" fontId="27" fillId="0" borderId="1" xfId="0" applyFont="1" applyBorder="1" applyAlignment="1">
      <alignment horizontal="center" vertical="center"/>
    </xf>
    <xf numFmtId="0" fontId="28" fillId="0" borderId="1" xfId="0" applyFont="1" applyBorder="1" applyAlignment="1">
      <alignment horizontal="center" vertical="center" wrapText="1"/>
    </xf>
    <xf numFmtId="0" fontId="29" fillId="0" borderId="1" xfId="0" applyFont="1" applyBorder="1" applyAlignment="1">
      <alignment vertical="center"/>
    </xf>
    <xf numFmtId="0" fontId="28" fillId="0" borderId="1" xfId="0" applyFont="1" applyBorder="1" applyAlignment="1">
      <alignment horizontal="center" vertical="center"/>
    </xf>
    <xf numFmtId="0" fontId="29" fillId="0" borderId="1" xfId="0" applyFont="1" applyBorder="1" applyAlignment="1">
      <alignment horizontal="center" vertical="center"/>
    </xf>
    <xf numFmtId="0" fontId="29" fillId="0" borderId="19" xfId="0" applyFont="1" applyBorder="1" applyAlignment="1">
      <alignment horizontal="center" vertical="center"/>
    </xf>
    <xf numFmtId="0" fontId="0" fillId="0" borderId="1" xfId="0" applyBorder="1" applyAlignment="1">
      <alignment horizontal="center" vertical="center"/>
    </xf>
    <xf numFmtId="0" fontId="29" fillId="10" borderId="1" xfId="0" applyFont="1" applyFill="1" applyBorder="1" applyAlignment="1">
      <alignment horizontal="center" vertical="center"/>
    </xf>
    <xf numFmtId="0" fontId="30" fillId="0" borderId="1" xfId="0" applyFont="1" applyBorder="1" applyAlignment="1">
      <alignment vertical="center" textRotation="90" wrapText="1"/>
    </xf>
    <xf numFmtId="0" fontId="20" fillId="3" borderId="1" xfId="0" applyFont="1" applyFill="1" applyBorder="1" applyAlignment="1">
      <alignment vertical="center" textRotation="255" wrapText="1"/>
    </xf>
    <xf numFmtId="0" fontId="31" fillId="0" borderId="1" xfId="0" applyFont="1" applyBorder="1" applyAlignment="1">
      <alignment vertical="center" textRotation="90" wrapText="1"/>
    </xf>
    <xf numFmtId="0" fontId="19" fillId="0" borderId="1" xfId="0" applyFont="1" applyBorder="1"/>
    <xf numFmtId="0" fontId="19" fillId="0" borderId="19" xfId="0" applyFont="1" applyBorder="1"/>
    <xf numFmtId="0" fontId="29" fillId="0" borderId="1" xfId="0" applyFont="1" applyBorder="1"/>
    <xf numFmtId="0" fontId="8" fillId="0" borderId="1" xfId="0" applyFont="1" applyBorder="1" applyAlignment="1">
      <alignment horizontal="center" vertical="center"/>
    </xf>
    <xf numFmtId="0" fontId="29" fillId="3" borderId="1" xfId="0" applyFont="1" applyFill="1" applyBorder="1" applyAlignment="1">
      <alignment horizontal="center" vertical="center"/>
    </xf>
    <xf numFmtId="0" fontId="8" fillId="0" borderId="1" xfId="0" applyFont="1" applyBorder="1" applyAlignment="1">
      <alignment horizontal="center" vertical="center" textRotation="255"/>
    </xf>
    <xf numFmtId="0" fontId="32" fillId="0" borderId="1" xfId="0" applyFont="1" applyBorder="1" applyAlignment="1">
      <alignment horizontal="center" vertical="center" textRotation="255"/>
    </xf>
    <xf numFmtId="0" fontId="32" fillId="3" borderId="1" xfId="0" applyFont="1" applyFill="1" applyBorder="1" applyAlignment="1">
      <alignment horizontal="center" vertical="center" textRotation="255"/>
    </xf>
    <xf numFmtId="0" fontId="32" fillId="10" borderId="1" xfId="0" applyFont="1" applyFill="1" applyBorder="1" applyAlignment="1">
      <alignment horizontal="center" vertical="center" textRotation="255"/>
    </xf>
    <xf numFmtId="0" fontId="8" fillId="0" borderId="1" xfId="0" applyFont="1" applyBorder="1" applyAlignment="1">
      <alignment horizontal="center" vertical="center" textRotation="255" wrapText="1"/>
    </xf>
    <xf numFmtId="0" fontId="28" fillId="3" borderId="1" xfId="0" applyFont="1" applyFill="1" applyBorder="1" applyAlignment="1">
      <alignment horizontal="center" vertical="center" wrapText="1"/>
    </xf>
    <xf numFmtId="0" fontId="28" fillId="10" borderId="1" xfId="0" applyFont="1" applyFill="1" applyBorder="1" applyAlignment="1">
      <alignment horizontal="center" vertical="center" wrapText="1"/>
    </xf>
    <xf numFmtId="0" fontId="32" fillId="0" borderId="1" xfId="0" applyFont="1" applyBorder="1" applyAlignment="1">
      <alignment horizontal="center" vertical="center"/>
    </xf>
    <xf numFmtId="0" fontId="31" fillId="0" borderId="19" xfId="0" applyFont="1" applyBorder="1" applyAlignment="1">
      <alignment vertical="center" textRotation="90" wrapText="1"/>
    </xf>
    <xf numFmtId="0" fontId="31" fillId="10" borderId="1" xfId="0" applyFont="1" applyFill="1" applyBorder="1" applyAlignment="1">
      <alignment vertical="center" textRotation="90" wrapText="1"/>
    </xf>
    <xf numFmtId="0" fontId="8" fillId="10" borderId="1" xfId="0" applyFont="1" applyFill="1" applyBorder="1" applyAlignment="1">
      <alignment horizontal="center" vertical="center"/>
    </xf>
    <xf numFmtId="0" fontId="19" fillId="10" borderId="1" xfId="0" applyFont="1" applyFill="1" applyBorder="1"/>
    <xf numFmtId="0" fontId="32" fillId="10" borderId="1" xfId="0" applyFont="1" applyFill="1" applyBorder="1" applyAlignment="1">
      <alignment horizontal="center" vertical="center"/>
    </xf>
    <xf numFmtId="0" fontId="19" fillId="3" borderId="1" xfId="0" applyFont="1" applyFill="1" applyBorder="1"/>
    <xf numFmtId="0" fontId="3" fillId="0" borderId="1" xfId="0" applyFont="1" applyBorder="1" applyAlignment="1">
      <alignment horizontal="left" vertical="top"/>
    </xf>
    <xf numFmtId="0" fontId="2" fillId="10" borderId="1" xfId="0" applyFont="1" applyFill="1" applyBorder="1" applyAlignment="1">
      <alignment horizontal="center" vertical="center"/>
    </xf>
    <xf numFmtId="0" fontId="31" fillId="0" borderId="1" xfId="0" applyFont="1" applyBorder="1" applyAlignment="1">
      <alignment horizontal="center" vertical="center" textRotation="90" wrapText="1"/>
    </xf>
    <xf numFmtId="0" fontId="31" fillId="3" borderId="1" xfId="0" applyFont="1" applyFill="1" applyBorder="1" applyAlignment="1">
      <alignment horizontal="center" vertical="center" textRotation="90" wrapText="1"/>
    </xf>
    <xf numFmtId="0" fontId="33" fillId="3" borderId="1" xfId="0" applyFont="1" applyFill="1" applyBorder="1" applyAlignment="1">
      <alignment horizontal="center" vertical="center"/>
    </xf>
    <xf numFmtId="0" fontId="33" fillId="10" borderId="1" xfId="0" applyFont="1" applyFill="1" applyBorder="1" applyAlignment="1">
      <alignment horizontal="center" vertical="center"/>
    </xf>
    <xf numFmtId="0" fontId="34" fillId="0" borderId="1" xfId="0" applyFont="1" applyBorder="1" applyAlignment="1">
      <alignment horizontal="center" vertical="center"/>
    </xf>
    <xf numFmtId="0" fontId="34" fillId="0" borderId="1" xfId="0" applyFont="1" applyBorder="1" applyAlignment="1">
      <alignment horizontal="center" vertical="center" wrapText="1"/>
    </xf>
    <xf numFmtId="0" fontId="17" fillId="0" borderId="1" xfId="0" applyFont="1" applyBorder="1"/>
    <xf numFmtId="0" fontId="35" fillId="0" borderId="1" xfId="0" applyFont="1" applyBorder="1"/>
    <xf numFmtId="0" fontId="36" fillId="10" borderId="1" xfId="0" applyFont="1" applyFill="1" applyBorder="1" applyAlignment="1">
      <alignment horizontal="center" vertical="center"/>
    </xf>
    <xf numFmtId="0" fontId="35" fillId="0" borderId="19" xfId="0" applyFont="1" applyBorder="1"/>
    <xf numFmtId="0" fontId="37" fillId="0" borderId="1" xfId="0" applyFont="1" applyBorder="1"/>
    <xf numFmtId="0" fontId="37" fillId="0" borderId="19" xfId="0" applyFont="1" applyBorder="1"/>
    <xf numFmtId="0" fontId="5" fillId="10" borderId="1" xfId="0" applyFont="1" applyFill="1" applyBorder="1" applyAlignment="1">
      <alignment horizontal="center" vertical="center"/>
    </xf>
    <xf numFmtId="0" fontId="5" fillId="3" borderId="1" xfId="0" applyFont="1" applyFill="1" applyBorder="1" applyAlignment="1">
      <alignment horizontal="center" vertical="center"/>
    </xf>
    <xf numFmtId="0" fontId="37" fillId="9" borderId="1" xfId="0" applyFont="1" applyFill="1" applyBorder="1"/>
    <xf numFmtId="0" fontId="37" fillId="10" borderId="1" xfId="0" applyFont="1" applyFill="1" applyBorder="1"/>
    <xf numFmtId="0" fontId="37" fillId="3" borderId="1" xfId="0" applyFont="1" applyFill="1" applyBorder="1"/>
    <xf numFmtId="0" fontId="37" fillId="3" borderId="19" xfId="0" applyFont="1" applyFill="1" applyBorder="1"/>
    <xf numFmtId="0" fontId="38" fillId="10" borderId="1" xfId="0" applyFont="1" applyFill="1" applyBorder="1" applyAlignment="1">
      <alignment horizontal="center" vertical="center"/>
    </xf>
    <xf numFmtId="0" fontId="36" fillId="3" borderId="1" xfId="0" applyFont="1" applyFill="1" applyBorder="1" applyAlignment="1">
      <alignment horizontal="center" vertical="center"/>
    </xf>
    <xf numFmtId="0" fontId="33" fillId="3" borderId="19" xfId="0" applyFont="1" applyFill="1" applyBorder="1" applyAlignment="1">
      <alignment horizontal="center" vertical="center"/>
    </xf>
    <xf numFmtId="0" fontId="33" fillId="10" borderId="19" xfId="0" applyFont="1" applyFill="1" applyBorder="1" applyAlignment="1">
      <alignment horizontal="center" vertical="center"/>
    </xf>
    <xf numFmtId="0" fontId="25" fillId="0" borderId="20" xfId="0" applyFont="1" applyBorder="1" applyAlignment="1">
      <alignment vertical="center" wrapText="1"/>
    </xf>
    <xf numFmtId="0" fontId="25" fillId="0" borderId="21" xfId="0" applyFont="1" applyBorder="1" applyAlignment="1">
      <alignment vertical="center" wrapText="1"/>
    </xf>
    <xf numFmtId="0" fontId="34" fillId="0" borderId="21" xfId="0" applyFont="1" applyBorder="1" applyAlignment="1">
      <alignment horizontal="center" vertical="center" wrapText="1"/>
    </xf>
    <xf numFmtId="0" fontId="34" fillId="0" borderId="21" xfId="0" applyFont="1" applyBorder="1" applyAlignment="1">
      <alignment horizontal="center" vertical="center"/>
    </xf>
    <xf numFmtId="0" fontId="17" fillId="0" borderId="21" xfId="0" applyFont="1" applyBorder="1"/>
    <xf numFmtId="0" fontId="35" fillId="0" borderId="21" xfId="0" applyFont="1" applyBorder="1"/>
    <xf numFmtId="0" fontId="36" fillId="0" borderId="21" xfId="0" applyFont="1" applyBorder="1" applyAlignment="1">
      <alignment horizontal="center" vertical="center"/>
    </xf>
    <xf numFmtId="0" fontId="36" fillId="10" borderId="21" xfId="0" applyFont="1" applyFill="1" applyBorder="1" applyAlignment="1">
      <alignment horizontal="center" vertical="center"/>
    </xf>
    <xf numFmtId="0" fontId="36" fillId="10" borderId="22" xfId="0" applyFont="1" applyFill="1" applyBorder="1" applyAlignment="1">
      <alignment horizontal="center" vertical="center"/>
    </xf>
    <xf numFmtId="0" fontId="0" fillId="0" borderId="14" xfId="0" applyBorder="1"/>
    <xf numFmtId="0" fontId="0" fillId="0" borderId="15" xfId="0" applyBorder="1"/>
    <xf numFmtId="0" fontId="17" fillId="0" borderId="15" xfId="0" applyFont="1" applyBorder="1"/>
    <xf numFmtId="0" fontId="19" fillId="3" borderId="26" xfId="0" applyFont="1" applyFill="1" applyBorder="1" applyAlignment="1">
      <alignment horizontal="center" vertical="center" wrapText="1"/>
    </xf>
    <xf numFmtId="0" fontId="19" fillId="3" borderId="6"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3" fillId="0" borderId="5" xfId="0" applyFont="1" applyBorder="1" applyAlignment="1">
      <alignment horizontal="left" vertical="center"/>
    </xf>
    <xf numFmtId="0" fontId="3" fillId="0" borderId="23" xfId="0" applyFont="1" applyBorder="1" applyAlignment="1">
      <alignment horizontal="left" vertical="center"/>
    </xf>
    <xf numFmtId="0" fontId="2" fillId="3" borderId="4" xfId="0" applyFont="1" applyFill="1" applyBorder="1" applyAlignment="1">
      <alignment horizontal="center" vertical="center"/>
    </xf>
    <xf numFmtId="0" fontId="3" fillId="3" borderId="4" xfId="0" applyFont="1" applyFill="1" applyBorder="1" applyAlignment="1">
      <alignment horizontal="center"/>
    </xf>
    <xf numFmtId="0" fontId="3" fillId="0" borderId="8" xfId="0" applyFont="1" applyBorder="1" applyAlignment="1">
      <alignment horizontal="left"/>
    </xf>
    <xf numFmtId="1" fontId="8" fillId="4" borderId="1" xfId="0" applyNumberFormat="1" applyFont="1" applyFill="1" applyBorder="1" applyAlignment="1">
      <alignment horizontal="center" vertical="center"/>
    </xf>
    <xf numFmtId="0" fontId="0" fillId="0" borderId="0" xfId="0" applyAlignment="1">
      <alignment horizontal="center"/>
    </xf>
    <xf numFmtId="0" fontId="36" fillId="11" borderId="29" xfId="0" applyFont="1" applyFill="1" applyBorder="1" applyAlignment="1">
      <alignment vertical="center"/>
    </xf>
    <xf numFmtId="0" fontId="36" fillId="11" borderId="30" xfId="0" applyFont="1" applyFill="1" applyBorder="1" applyAlignment="1">
      <alignment vertical="center"/>
    </xf>
    <xf numFmtId="0" fontId="2" fillId="11" borderId="1" xfId="0" applyFont="1" applyFill="1" applyBorder="1" applyAlignment="1">
      <alignment horizontal="center" vertical="center"/>
    </xf>
    <xf numFmtId="0" fontId="34" fillId="11" borderId="1" xfId="0" applyFont="1" applyFill="1" applyBorder="1" applyAlignment="1">
      <alignment horizontal="center" vertical="center" wrapText="1"/>
    </xf>
    <xf numFmtId="0" fontId="36" fillId="11" borderId="1" xfId="0" applyFont="1" applyFill="1" applyBorder="1" applyAlignment="1">
      <alignment horizontal="center" vertical="center"/>
    </xf>
    <xf numFmtId="0" fontId="36" fillId="11" borderId="1" xfId="0" applyFont="1" applyFill="1" applyBorder="1" applyAlignment="1">
      <alignment vertical="center"/>
    </xf>
    <xf numFmtId="0" fontId="35" fillId="11" borderId="1" xfId="0" applyFont="1" applyFill="1" applyBorder="1" applyAlignment="1">
      <alignment horizontal="center" vertical="center"/>
    </xf>
    <xf numFmtId="0" fontId="35" fillId="11" borderId="19" xfId="0" applyFont="1" applyFill="1" applyBorder="1" applyAlignment="1">
      <alignment horizontal="center" vertical="center"/>
    </xf>
    <xf numFmtId="0" fontId="34" fillId="11" borderId="1" xfId="0" applyFont="1" applyFill="1" applyBorder="1" applyAlignment="1">
      <alignment horizontal="center" vertical="center"/>
    </xf>
    <xf numFmtId="0" fontId="41" fillId="11" borderId="1" xfId="0" applyFont="1" applyFill="1" applyBorder="1"/>
    <xf numFmtId="0" fontId="35" fillId="11" borderId="1" xfId="0" applyFont="1" applyFill="1" applyBorder="1" applyAlignment="1">
      <alignment vertical="center"/>
    </xf>
    <xf numFmtId="0" fontId="42" fillId="11" borderId="1" xfId="0" applyFont="1" applyFill="1" applyBorder="1" applyAlignment="1">
      <alignment vertical="center"/>
    </xf>
    <xf numFmtId="0" fontId="35" fillId="11" borderId="19" xfId="0" applyFont="1" applyFill="1" applyBorder="1" applyAlignment="1">
      <alignment vertical="center"/>
    </xf>
    <xf numFmtId="0" fontId="31" fillId="11" borderId="1" xfId="0" applyFont="1" applyFill="1" applyBorder="1" applyAlignment="1">
      <alignment vertical="center" textRotation="90" wrapText="1"/>
    </xf>
    <xf numFmtId="0" fontId="31" fillId="11" borderId="19" xfId="0" applyFont="1" applyFill="1" applyBorder="1" applyAlignment="1">
      <alignment vertical="center" textRotation="90" wrapText="1"/>
    </xf>
    <xf numFmtId="0" fontId="44" fillId="11" borderId="1" xfId="0" applyFont="1" applyFill="1" applyBorder="1" applyAlignment="1">
      <alignment vertical="center" textRotation="90" wrapText="1"/>
    </xf>
    <xf numFmtId="0" fontId="41" fillId="11" borderId="1" xfId="0" applyFont="1" applyFill="1" applyBorder="1" applyAlignment="1">
      <alignment horizontal="center" vertical="center"/>
    </xf>
    <xf numFmtId="0" fontId="44" fillId="11" borderId="19" xfId="0" applyFont="1" applyFill="1" applyBorder="1" applyAlignment="1">
      <alignment vertical="center" textRotation="90" wrapText="1"/>
    </xf>
    <xf numFmtId="0" fontId="45" fillId="11" borderId="1" xfId="0" applyFont="1" applyFill="1" applyBorder="1" applyAlignment="1">
      <alignment horizontal="center" vertical="center" wrapText="1"/>
    </xf>
    <xf numFmtId="0" fontId="45" fillId="11" borderId="1" xfId="0" applyFont="1" applyFill="1" applyBorder="1" applyAlignment="1">
      <alignment horizontal="center" vertical="center"/>
    </xf>
    <xf numFmtId="0" fontId="46" fillId="11" borderId="1" xfId="0" applyFont="1" applyFill="1" applyBorder="1" applyAlignment="1">
      <alignment vertical="center" textRotation="90" wrapText="1"/>
    </xf>
    <xf numFmtId="0" fontId="35" fillId="11" borderId="1" xfId="0" applyFont="1" applyFill="1" applyBorder="1"/>
    <xf numFmtId="0" fontId="35" fillId="11" borderId="19" xfId="0" applyFont="1" applyFill="1" applyBorder="1"/>
    <xf numFmtId="0" fontId="36" fillId="11" borderId="26" xfId="0" applyFont="1" applyFill="1" applyBorder="1" applyAlignment="1">
      <alignment horizontal="center" vertical="center" wrapText="1"/>
    </xf>
    <xf numFmtId="0" fontId="36" fillId="11" borderId="6" xfId="0" applyFont="1" applyFill="1" applyBorder="1" applyAlignment="1">
      <alignment horizontal="center" vertical="center" wrapText="1"/>
    </xf>
    <xf numFmtId="0" fontId="36" fillId="11" borderId="7" xfId="0" applyFont="1" applyFill="1" applyBorder="1" applyAlignment="1">
      <alignment horizontal="center" vertical="center" wrapText="1"/>
    </xf>
    <xf numFmtId="0" fontId="36" fillId="11" borderId="7" xfId="0" applyFont="1" applyFill="1" applyBorder="1" applyAlignment="1">
      <alignment horizontal="center" vertical="center"/>
    </xf>
    <xf numFmtId="0" fontId="36" fillId="11" borderId="1" xfId="0" applyFont="1" applyFill="1" applyBorder="1" applyAlignment="1">
      <alignment horizontal="center"/>
    </xf>
    <xf numFmtId="1" fontId="36" fillId="11" borderId="1" xfId="0" applyNumberFormat="1" applyFont="1" applyFill="1" applyBorder="1" applyAlignment="1">
      <alignment horizontal="center" vertical="center"/>
    </xf>
    <xf numFmtId="0" fontId="36" fillId="11" borderId="25" xfId="0" applyFont="1" applyFill="1" applyBorder="1" applyAlignment="1">
      <alignment horizontal="center" vertical="center"/>
    </xf>
    <xf numFmtId="1" fontId="36" fillId="11" borderId="25" xfId="0" applyNumberFormat="1" applyFont="1" applyFill="1" applyBorder="1" applyAlignment="1">
      <alignment horizontal="center" vertical="center"/>
    </xf>
    <xf numFmtId="9" fontId="17" fillId="0" borderId="0" xfId="0" applyNumberFormat="1" applyFont="1"/>
    <xf numFmtId="0" fontId="10" fillId="0" borderId="0" xfId="0" applyFont="1" applyAlignment="1">
      <alignment vertical="center" wrapText="1"/>
    </xf>
    <xf numFmtId="0" fontId="5" fillId="3" borderId="1" xfId="0" applyFont="1" applyFill="1" applyBorder="1" applyAlignment="1">
      <alignment horizontal="center"/>
    </xf>
    <xf numFmtId="0" fontId="2" fillId="3" borderId="1" xfId="0" applyFont="1" applyFill="1" applyBorder="1" applyAlignment="1">
      <alignment horizontal="center"/>
    </xf>
    <xf numFmtId="44" fontId="36" fillId="12" borderId="46" xfId="3" applyFont="1" applyFill="1" applyBorder="1" applyAlignment="1">
      <alignment vertical="center" wrapText="1"/>
    </xf>
    <xf numFmtId="44" fontId="36" fillId="12" borderId="13" xfId="3" applyFont="1" applyFill="1" applyBorder="1" applyAlignment="1">
      <alignment vertical="center" wrapText="1"/>
    </xf>
    <xf numFmtId="0" fontId="48" fillId="12" borderId="13" xfId="0" applyFont="1" applyFill="1" applyBorder="1"/>
    <xf numFmtId="44" fontId="36" fillId="12" borderId="44" xfId="3" applyFont="1" applyFill="1" applyBorder="1" applyAlignment="1">
      <alignment horizontal="center" vertical="center" wrapText="1"/>
    </xf>
    <xf numFmtId="164" fontId="36" fillId="12" borderId="16" xfId="0" applyNumberFormat="1" applyFont="1" applyFill="1" applyBorder="1" applyAlignment="1">
      <alignment horizontal="center" vertical="center" wrapText="1"/>
    </xf>
    <xf numFmtId="1" fontId="3" fillId="3" borderId="8" xfId="0" applyNumberFormat="1" applyFont="1" applyFill="1" applyBorder="1" applyAlignment="1">
      <alignment horizontal="center" vertical="center"/>
    </xf>
    <xf numFmtId="0" fontId="3" fillId="3" borderId="7" xfId="0" applyFont="1" applyFill="1" applyBorder="1" applyAlignment="1">
      <alignment horizontal="center" vertical="center"/>
    </xf>
    <xf numFmtId="1" fontId="3" fillId="3" borderId="5" xfId="0" applyNumberFormat="1" applyFont="1" applyFill="1" applyBorder="1" applyAlignment="1">
      <alignment horizontal="center" vertical="center"/>
    </xf>
    <xf numFmtId="1" fontId="3" fillId="0" borderId="62" xfId="0" applyNumberFormat="1" applyFont="1" applyBorder="1" applyAlignment="1">
      <alignment horizontal="center" vertical="center" wrapText="1"/>
    </xf>
    <xf numFmtId="0" fontId="3" fillId="3" borderId="7" xfId="0" applyFont="1" applyFill="1" applyBorder="1" applyAlignment="1">
      <alignment horizontal="center"/>
    </xf>
    <xf numFmtId="0" fontId="3" fillId="3" borderId="9" xfId="0" applyFont="1" applyFill="1" applyBorder="1" applyAlignment="1">
      <alignment horizontal="center" vertical="center"/>
    </xf>
    <xf numFmtId="1" fontId="3" fillId="3" borderId="7" xfId="0" applyNumberFormat="1" applyFont="1" applyFill="1" applyBorder="1" applyAlignment="1">
      <alignment horizontal="center"/>
    </xf>
    <xf numFmtId="1" fontId="3" fillId="3" borderId="5" xfId="0" applyNumberFormat="1" applyFont="1" applyFill="1" applyBorder="1" applyAlignment="1">
      <alignment horizontal="center"/>
    </xf>
    <xf numFmtId="1" fontId="3" fillId="3" borderId="8" xfId="0" applyNumberFormat="1" applyFont="1" applyFill="1" applyBorder="1" applyAlignment="1">
      <alignment horizontal="center"/>
    </xf>
    <xf numFmtId="0" fontId="3" fillId="3" borderId="9" xfId="0" applyFont="1" applyFill="1" applyBorder="1" applyAlignment="1">
      <alignment horizontal="center"/>
    </xf>
    <xf numFmtId="1" fontId="3" fillId="3" borderId="7" xfId="0" applyNumberFormat="1" applyFont="1" applyFill="1" applyBorder="1" applyAlignment="1">
      <alignment horizontal="center" vertical="center"/>
    </xf>
    <xf numFmtId="1" fontId="3" fillId="3" borderId="5" xfId="0" applyNumberFormat="1" applyFont="1" applyFill="1" applyBorder="1" applyAlignment="1">
      <alignment horizontal="center" vertical="center" wrapText="1"/>
    </xf>
    <xf numFmtId="0" fontId="36" fillId="11" borderId="1" xfId="0" applyFont="1" applyFill="1" applyBorder="1" applyAlignment="1">
      <alignment horizontal="center" vertical="center" wrapText="1"/>
    </xf>
    <xf numFmtId="1" fontId="3" fillId="3" borderId="23" xfId="0" applyNumberFormat="1" applyFont="1" applyFill="1" applyBorder="1" applyAlignment="1">
      <alignment horizontal="center" vertical="center"/>
    </xf>
    <xf numFmtId="0" fontId="3" fillId="3" borderId="25" xfId="0" applyFont="1" applyFill="1" applyBorder="1" applyAlignment="1">
      <alignment horizontal="center" vertical="center"/>
    </xf>
    <xf numFmtId="0" fontId="3" fillId="0" borderId="0" xfId="0" applyFont="1"/>
    <xf numFmtId="0" fontId="2" fillId="0" borderId="0" xfId="0" applyFont="1" applyAlignment="1">
      <alignment vertical="center" wrapText="1"/>
    </xf>
    <xf numFmtId="0" fontId="2" fillId="0" borderId="24" xfId="0" applyFont="1" applyBorder="1" applyAlignment="1">
      <alignment vertical="center" wrapText="1"/>
    </xf>
    <xf numFmtId="0" fontId="34" fillId="11" borderId="1" xfId="0" applyFont="1" applyFill="1" applyBorder="1"/>
    <xf numFmtId="168" fontId="50" fillId="13" borderId="2" xfId="0" applyNumberFormat="1" applyFont="1" applyFill="1" applyBorder="1" applyAlignment="1">
      <alignment horizontal="right" vertical="center" wrapText="1"/>
    </xf>
    <xf numFmtId="168" fontId="50" fillId="13" borderId="1" xfId="0" applyNumberFormat="1" applyFont="1" applyFill="1" applyBorder="1" applyAlignment="1">
      <alignment horizontal="right" vertical="center" wrapText="1"/>
    </xf>
    <xf numFmtId="168" fontId="50" fillId="13" borderId="3" xfId="0" applyNumberFormat="1" applyFont="1" applyFill="1" applyBorder="1" applyAlignment="1">
      <alignment horizontal="right" vertical="center" wrapText="1"/>
    </xf>
    <xf numFmtId="168" fontId="50" fillId="13" borderId="4" xfId="0" applyNumberFormat="1" applyFont="1" applyFill="1" applyBorder="1" applyAlignment="1">
      <alignment horizontal="right" vertical="center" wrapText="1"/>
    </xf>
    <xf numFmtId="169" fontId="50" fillId="13" borderId="3" xfId="13" applyNumberFormat="1" applyFont="1" applyFill="1" applyBorder="1" applyAlignment="1">
      <alignment horizontal="right" vertical="center" wrapText="1"/>
    </xf>
    <xf numFmtId="168" fontId="50" fillId="13" borderId="4" xfId="13" applyNumberFormat="1" applyFont="1" applyFill="1" applyBorder="1" applyAlignment="1">
      <alignment horizontal="right" vertical="center" wrapText="1"/>
    </xf>
    <xf numFmtId="168" fontId="50" fillId="13" borderId="3" xfId="13" applyNumberFormat="1" applyFont="1" applyFill="1" applyBorder="1" applyAlignment="1">
      <alignment horizontal="right" vertical="center" wrapText="1"/>
    </xf>
    <xf numFmtId="170" fontId="50" fillId="13" borderId="4" xfId="0" applyNumberFormat="1" applyFont="1" applyFill="1" applyBorder="1" applyAlignment="1">
      <alignment horizontal="right" vertical="center" wrapText="1"/>
    </xf>
    <xf numFmtId="170" fontId="50" fillId="13" borderId="1" xfId="0" applyNumberFormat="1" applyFont="1" applyFill="1" applyBorder="1" applyAlignment="1">
      <alignment horizontal="right" vertical="center" wrapText="1"/>
    </xf>
    <xf numFmtId="170" fontId="50" fillId="13" borderId="2" xfId="0" applyNumberFormat="1" applyFont="1" applyFill="1" applyBorder="1" applyAlignment="1">
      <alignment horizontal="right" vertical="center" wrapText="1"/>
    </xf>
    <xf numFmtId="170" fontId="50" fillId="13" borderId="3" xfId="0" applyNumberFormat="1" applyFont="1" applyFill="1" applyBorder="1" applyAlignment="1">
      <alignment horizontal="right" vertical="center" wrapText="1"/>
    </xf>
    <xf numFmtId="0" fontId="3" fillId="3" borderId="4" xfId="0" applyFont="1" applyFill="1" applyBorder="1" applyAlignment="1">
      <alignment horizontal="center" vertical="center"/>
    </xf>
    <xf numFmtId="0" fontId="3" fillId="0" borderId="2" xfId="0" applyFont="1" applyBorder="1" applyAlignment="1">
      <alignment horizontal="center"/>
    </xf>
    <xf numFmtId="0" fontId="3" fillId="0" borderId="1" xfId="0" applyFont="1" applyBorder="1" applyAlignment="1">
      <alignment horizontal="left"/>
    </xf>
    <xf numFmtId="0" fontId="3" fillId="3" borderId="1" xfId="0" applyFont="1" applyFill="1" applyBorder="1"/>
    <xf numFmtId="0" fontId="3" fillId="3" borderId="1" xfId="0" applyFont="1" applyFill="1" applyBorder="1" applyAlignment="1">
      <alignment horizontal="left"/>
    </xf>
    <xf numFmtId="0" fontId="51" fillId="0" borderId="1" xfId="0" applyFont="1" applyBorder="1" applyAlignment="1">
      <alignment horizontal="center"/>
    </xf>
    <xf numFmtId="168" fontId="53" fillId="13" borderId="1" xfId="0" applyNumberFormat="1" applyFont="1" applyFill="1" applyBorder="1" applyAlignment="1">
      <alignment horizontal="right" vertical="center" wrapText="1"/>
    </xf>
    <xf numFmtId="168" fontId="52" fillId="3" borderId="2" xfId="0" applyNumberFormat="1" applyFont="1" applyFill="1" applyBorder="1" applyAlignment="1">
      <alignment horizontal="right" vertical="center"/>
    </xf>
    <xf numFmtId="168" fontId="53" fillId="13" borderId="4" xfId="0" applyNumberFormat="1" applyFont="1" applyFill="1" applyBorder="1" applyAlignment="1">
      <alignment horizontal="right" vertical="center" wrapText="1"/>
    </xf>
    <xf numFmtId="168" fontId="53" fillId="13" borderId="2" xfId="0" applyNumberFormat="1" applyFont="1" applyFill="1" applyBorder="1" applyAlignment="1">
      <alignment horizontal="right" vertical="center" wrapText="1"/>
    </xf>
    <xf numFmtId="168" fontId="53" fillId="13" borderId="3" xfId="0" applyNumberFormat="1" applyFont="1" applyFill="1" applyBorder="1" applyAlignment="1">
      <alignment horizontal="right" vertical="center" wrapText="1"/>
    </xf>
    <xf numFmtId="0" fontId="3" fillId="0" borderId="9" xfId="0" applyFont="1" applyBorder="1" applyAlignment="1">
      <alignment horizontal="center"/>
    </xf>
    <xf numFmtId="1" fontId="3" fillId="3" borderId="23" xfId="0" applyNumberFormat="1" applyFont="1" applyFill="1" applyBorder="1" applyAlignment="1">
      <alignment horizontal="center"/>
    </xf>
    <xf numFmtId="0" fontId="3" fillId="3" borderId="25" xfId="0" applyFont="1" applyFill="1" applyBorder="1" applyAlignment="1">
      <alignment horizontal="center"/>
    </xf>
    <xf numFmtId="1" fontId="3" fillId="0" borderId="8" xfId="0" applyNumberFormat="1" applyFont="1" applyBorder="1" applyAlignment="1">
      <alignment horizontal="center"/>
    </xf>
    <xf numFmtId="170" fontId="53" fillId="13" borderId="1" xfId="0" applyNumberFormat="1" applyFont="1" applyFill="1" applyBorder="1" applyAlignment="1">
      <alignment horizontal="right" vertical="center" wrapText="1"/>
    </xf>
    <xf numFmtId="170" fontId="53" fillId="13" borderId="2" xfId="0" applyNumberFormat="1" applyFont="1" applyFill="1" applyBorder="1" applyAlignment="1">
      <alignment horizontal="right" vertical="center" wrapText="1"/>
    </xf>
    <xf numFmtId="170" fontId="53" fillId="13" borderId="3" xfId="0" applyNumberFormat="1" applyFont="1" applyFill="1" applyBorder="1" applyAlignment="1">
      <alignment horizontal="right" vertical="center" wrapText="1"/>
    </xf>
    <xf numFmtId="1" fontId="3" fillId="0" borderId="5" xfId="0" applyNumberFormat="1" applyFont="1" applyBorder="1" applyAlignment="1">
      <alignment horizontal="center"/>
    </xf>
    <xf numFmtId="170" fontId="53" fillId="13" borderId="4" xfId="0" applyNumberFormat="1" applyFont="1" applyFill="1" applyBorder="1" applyAlignment="1">
      <alignment horizontal="right" vertical="center" wrapText="1"/>
    </xf>
    <xf numFmtId="44" fontId="12" fillId="3" borderId="7" xfId="1" applyFont="1" applyFill="1" applyBorder="1" applyAlignment="1">
      <alignment horizontal="center"/>
    </xf>
    <xf numFmtId="44" fontId="12" fillId="3" borderId="1" xfId="1" applyFont="1" applyFill="1" applyBorder="1"/>
    <xf numFmtId="44" fontId="11" fillId="0" borderId="1" xfId="1" applyFont="1" applyBorder="1"/>
    <xf numFmtId="44" fontId="3" fillId="0" borderId="1" xfId="1" applyFont="1" applyFill="1" applyBorder="1"/>
    <xf numFmtId="44" fontId="11" fillId="3" borderId="1" xfId="1" applyFont="1" applyFill="1" applyBorder="1"/>
    <xf numFmtId="44" fontId="3" fillId="3" borderId="1" xfId="1" applyFont="1" applyFill="1" applyBorder="1"/>
    <xf numFmtId="44" fontId="3" fillId="0" borderId="1" xfId="0" applyNumberFormat="1" applyFont="1" applyBorder="1" applyAlignment="1">
      <alignment horizontal="center"/>
    </xf>
    <xf numFmtId="44" fontId="3" fillId="0" borderId="1" xfId="0" applyNumberFormat="1" applyFont="1" applyBorder="1"/>
    <xf numFmtId="44" fontId="12" fillId="3" borderId="7" xfId="1" applyFont="1" applyFill="1" applyBorder="1"/>
    <xf numFmtId="44" fontId="3" fillId="0" borderId="1" xfId="1" applyFont="1" applyBorder="1"/>
    <xf numFmtId="44" fontId="11" fillId="0" borderId="1" xfId="1" applyFont="1" applyFill="1" applyBorder="1"/>
    <xf numFmtId="1" fontId="2" fillId="0" borderId="32" xfId="2" applyNumberFormat="1" applyFont="1" applyBorder="1" applyAlignment="1">
      <alignment horizontal="center" vertical="center" wrapText="1"/>
    </xf>
    <xf numFmtId="0" fontId="2" fillId="7" borderId="1" xfId="0" applyFont="1" applyFill="1" applyBorder="1" applyAlignment="1">
      <alignment horizontal="center" vertical="center"/>
    </xf>
    <xf numFmtId="0" fontId="56" fillId="0" borderId="1" xfId="0" applyFont="1" applyBorder="1" applyAlignment="1">
      <alignment horizontal="left" vertical="top" wrapText="1"/>
    </xf>
    <xf numFmtId="0" fontId="3" fillId="7" borderId="1" xfId="0" applyFont="1" applyFill="1" applyBorder="1" applyAlignment="1">
      <alignment horizontal="center" vertical="center"/>
    </xf>
    <xf numFmtId="0" fontId="56" fillId="3" borderId="0" xfId="12" applyFont="1" applyFill="1" applyAlignment="1">
      <alignment wrapText="1"/>
    </xf>
    <xf numFmtId="0" fontId="55" fillId="3" borderId="1" xfId="12" applyFont="1" applyFill="1" applyBorder="1" applyAlignment="1">
      <alignment horizontal="center" vertical="center" wrapText="1"/>
    </xf>
    <xf numFmtId="0" fontId="57" fillId="3" borderId="1" xfId="12" applyFont="1" applyFill="1" applyBorder="1" applyAlignment="1">
      <alignment horizontal="center" vertical="center" wrapText="1"/>
    </xf>
    <xf numFmtId="0" fontId="46" fillId="3" borderId="1" xfId="12" applyFont="1" applyFill="1" applyBorder="1" applyAlignment="1">
      <alignment vertical="center" wrapText="1"/>
    </xf>
    <xf numFmtId="0" fontId="56" fillId="0" borderId="1" xfId="12" applyFont="1" applyBorder="1" applyAlignment="1">
      <alignment horizontal="left" vertical="top" wrapText="1"/>
    </xf>
    <xf numFmtId="0" fontId="30" fillId="0" borderId="1" xfId="12" applyFont="1" applyBorder="1" applyAlignment="1">
      <alignment vertical="center" textRotation="255" wrapText="1"/>
    </xf>
    <xf numFmtId="0" fontId="46" fillId="0" borderId="1" xfId="12" applyFont="1" applyBorder="1" applyAlignment="1">
      <alignment vertical="center" wrapText="1"/>
    </xf>
    <xf numFmtId="0" fontId="46" fillId="0" borderId="1" xfId="12" applyFont="1" applyBorder="1" applyAlignment="1">
      <alignment horizontal="left" vertical="top" wrapText="1"/>
    </xf>
    <xf numFmtId="10" fontId="30" fillId="0" borderId="1" xfId="12" applyNumberFormat="1" applyFont="1" applyBorder="1" applyAlignment="1">
      <alignment horizontal="center" vertical="center" wrapText="1"/>
    </xf>
    <xf numFmtId="0" fontId="56" fillId="0" borderId="1" xfId="12" applyFont="1" applyBorder="1" applyAlignment="1">
      <alignment wrapText="1"/>
    </xf>
    <xf numFmtId="2" fontId="30" fillId="3" borderId="1" xfId="12" applyNumberFormat="1" applyFont="1" applyFill="1" applyBorder="1" applyAlignment="1">
      <alignment horizontal="center" vertical="center" wrapText="1"/>
    </xf>
    <xf numFmtId="10" fontId="30" fillId="0" borderId="1" xfId="12" applyNumberFormat="1" applyFont="1" applyBorder="1" applyAlignment="1">
      <alignment vertical="center" textRotation="255" wrapText="1"/>
    </xf>
    <xf numFmtId="16" fontId="30" fillId="0" borderId="1" xfId="12" applyNumberFormat="1" applyFont="1" applyBorder="1" applyAlignment="1">
      <alignment vertical="center" wrapText="1"/>
    </xf>
    <xf numFmtId="0" fontId="30" fillId="7" borderId="1" xfId="12" applyFont="1" applyFill="1" applyBorder="1" applyAlignment="1">
      <alignment vertical="center" wrapText="1"/>
    </xf>
    <xf numFmtId="10" fontId="30" fillId="0" borderId="1" xfId="12" applyNumberFormat="1" applyFont="1" applyBorder="1" applyAlignment="1">
      <alignment horizontal="left" vertical="top" wrapText="1"/>
    </xf>
    <xf numFmtId="10" fontId="56" fillId="0" borderId="1" xfId="12" applyNumberFormat="1" applyFont="1" applyBorder="1" applyAlignment="1">
      <alignment horizontal="left" vertical="top" wrapText="1"/>
    </xf>
    <xf numFmtId="10" fontId="30" fillId="0" borderId="1" xfId="12" applyNumberFormat="1" applyFont="1" applyBorder="1" applyAlignment="1">
      <alignment horizontal="left" vertical="top" textRotation="255" wrapText="1"/>
    </xf>
    <xf numFmtId="0" fontId="56" fillId="7" borderId="1" xfId="12" applyFont="1" applyFill="1" applyBorder="1" applyAlignment="1">
      <alignment horizontal="left" vertical="top" wrapText="1"/>
    </xf>
    <xf numFmtId="0" fontId="56" fillId="0" borderId="1" xfId="12" applyFont="1" applyBorder="1" applyAlignment="1">
      <alignment horizontal="center" vertical="center" wrapText="1"/>
    </xf>
    <xf numFmtId="0" fontId="56" fillId="7" borderId="1" xfId="12" applyFont="1" applyFill="1" applyBorder="1" applyAlignment="1">
      <alignment wrapText="1"/>
    </xf>
    <xf numFmtId="10" fontId="30" fillId="3" borderId="1" xfId="12" applyNumberFormat="1" applyFont="1" applyFill="1" applyBorder="1" applyAlignment="1">
      <alignment vertical="center" textRotation="255" wrapText="1"/>
    </xf>
    <xf numFmtId="0" fontId="56" fillId="3" borderId="1" xfId="12" applyFont="1" applyFill="1" applyBorder="1" applyAlignment="1">
      <alignment wrapText="1"/>
    </xf>
    <xf numFmtId="16" fontId="30" fillId="3" borderId="1" xfId="12" applyNumberFormat="1" applyFont="1" applyFill="1" applyBorder="1" applyAlignment="1">
      <alignment vertical="center" wrapText="1"/>
    </xf>
    <xf numFmtId="16" fontId="30" fillId="7" borderId="1" xfId="12" applyNumberFormat="1" applyFont="1" applyFill="1" applyBorder="1" applyAlignment="1">
      <alignment vertical="center" wrapText="1"/>
    </xf>
    <xf numFmtId="0" fontId="56" fillId="0" borderId="1" xfId="12" applyFont="1" applyBorder="1"/>
    <xf numFmtId="0" fontId="46" fillId="7" borderId="1" xfId="12" applyFont="1" applyFill="1" applyBorder="1" applyAlignment="1">
      <alignment vertical="center" wrapText="1"/>
    </xf>
    <xf numFmtId="0" fontId="56" fillId="0" borderId="1" xfId="0" applyFont="1" applyBorder="1"/>
    <xf numFmtId="0" fontId="56" fillId="0" borderId="1" xfId="0" applyFont="1" applyBorder="1" applyAlignment="1">
      <alignment horizontal="center" vertical="center" wrapText="1"/>
    </xf>
    <xf numFmtId="0" fontId="30" fillId="0" borderId="1" xfId="0" applyFont="1" applyBorder="1" applyAlignment="1">
      <alignment horizontal="center" vertical="center"/>
    </xf>
    <xf numFmtId="0" fontId="56" fillId="0" borderId="1" xfId="0" applyFont="1" applyBorder="1" applyAlignment="1">
      <alignment horizontal="center" vertical="center"/>
    </xf>
    <xf numFmtId="0" fontId="56" fillId="7" borderId="1" xfId="0" applyFont="1" applyFill="1" applyBorder="1" applyAlignment="1">
      <alignment horizontal="center" vertical="center"/>
    </xf>
    <xf numFmtId="0" fontId="30" fillId="3" borderId="0" xfId="12" applyFont="1" applyFill="1" applyAlignment="1">
      <alignment horizontal="center" vertical="center" wrapText="1"/>
    </xf>
    <xf numFmtId="0" fontId="56" fillId="3" borderId="0" xfId="12" applyFont="1" applyFill="1"/>
    <xf numFmtId="0" fontId="56" fillId="0" borderId="0" xfId="12" applyFont="1"/>
    <xf numFmtId="16" fontId="30" fillId="3" borderId="0" xfId="12" applyNumberFormat="1" applyFont="1" applyFill="1" applyAlignment="1">
      <alignment vertical="center" wrapText="1"/>
    </xf>
    <xf numFmtId="0" fontId="56" fillId="3" borderId="0" xfId="12" applyFont="1" applyFill="1" applyAlignment="1">
      <alignment horizontal="center" wrapText="1"/>
    </xf>
    <xf numFmtId="0" fontId="30" fillId="3" borderId="1" xfId="12" applyFont="1" applyFill="1" applyBorder="1" applyAlignment="1">
      <alignment horizontal="center" vertical="center" wrapText="1"/>
    </xf>
    <xf numFmtId="10" fontId="56" fillId="3" borderId="1" xfId="12" applyNumberFormat="1" applyFont="1" applyFill="1" applyBorder="1" applyAlignment="1">
      <alignment horizontal="center" vertical="center" wrapText="1"/>
    </xf>
    <xf numFmtId="0" fontId="30" fillId="7" borderId="1" xfId="12" applyFont="1" applyFill="1" applyBorder="1" applyAlignment="1">
      <alignment horizontal="center" vertical="center" wrapText="1"/>
    </xf>
    <xf numFmtId="0" fontId="30" fillId="0" borderId="1" xfId="12" applyFont="1" applyBorder="1" applyAlignment="1">
      <alignment horizontal="center" vertical="center" wrapText="1"/>
    </xf>
    <xf numFmtId="10" fontId="30" fillId="3" borderId="1" xfId="12" applyNumberFormat="1" applyFont="1" applyFill="1" applyBorder="1" applyAlignment="1">
      <alignment horizontal="center" vertical="center" wrapText="1"/>
    </xf>
    <xf numFmtId="10" fontId="30" fillId="7" borderId="1" xfId="12" applyNumberFormat="1" applyFont="1" applyFill="1" applyBorder="1" applyAlignment="1">
      <alignment horizontal="center" vertical="center" wrapText="1"/>
    </xf>
    <xf numFmtId="0" fontId="30" fillId="17" borderId="1" xfId="12" applyFont="1" applyFill="1" applyBorder="1" applyAlignment="1">
      <alignment horizontal="center" vertical="center" wrapText="1"/>
    </xf>
    <xf numFmtId="0" fontId="56" fillId="3" borderId="1" xfId="12" applyFont="1" applyFill="1" applyBorder="1" applyAlignment="1">
      <alignment horizontal="center" vertical="center" wrapText="1"/>
    </xf>
    <xf numFmtId="0" fontId="57" fillId="0" borderId="1" xfId="12" applyFont="1" applyBorder="1" applyAlignment="1">
      <alignment horizontal="center" vertical="center" wrapText="1"/>
    </xf>
    <xf numFmtId="0" fontId="30" fillId="0" borderId="1" xfId="7" applyFont="1" applyBorder="1" applyAlignment="1">
      <alignment horizontal="center" vertical="center" wrapText="1"/>
    </xf>
    <xf numFmtId="0" fontId="55" fillId="0" borderId="1" xfId="12" applyFont="1" applyBorder="1" applyAlignment="1">
      <alignment horizontal="center" vertical="center" wrapText="1"/>
    </xf>
    <xf numFmtId="10" fontId="30" fillId="7" borderId="1" xfId="12" applyNumberFormat="1" applyFont="1" applyFill="1" applyBorder="1" applyAlignment="1">
      <alignment vertical="center" textRotation="255" wrapText="1"/>
    </xf>
    <xf numFmtId="16" fontId="30" fillId="0" borderId="1" xfId="12" applyNumberFormat="1" applyFont="1" applyBorder="1" applyAlignment="1">
      <alignment horizontal="left" vertical="top" wrapText="1"/>
    </xf>
    <xf numFmtId="10" fontId="30" fillId="7" borderId="1" xfId="12" applyNumberFormat="1" applyFont="1" applyFill="1" applyBorder="1" applyAlignment="1">
      <alignment horizontal="left" vertical="top" textRotation="255" wrapText="1"/>
    </xf>
    <xf numFmtId="0" fontId="46" fillId="7" borderId="1" xfId="12" applyFont="1" applyFill="1" applyBorder="1" applyAlignment="1">
      <alignment horizontal="left" vertical="top" wrapText="1"/>
    </xf>
    <xf numFmtId="10" fontId="56" fillId="0" borderId="1" xfId="12" applyNumberFormat="1" applyFont="1" applyBorder="1" applyAlignment="1">
      <alignment horizontal="center" vertical="center" wrapText="1"/>
    </xf>
    <xf numFmtId="0" fontId="56" fillId="3" borderId="1" xfId="12" applyFont="1" applyFill="1" applyBorder="1"/>
    <xf numFmtId="0" fontId="46" fillId="0" borderId="1" xfId="12" applyFont="1" applyBorder="1" applyAlignment="1">
      <alignment horizontal="center" vertical="center" wrapText="1"/>
    </xf>
    <xf numFmtId="0" fontId="30" fillId="0" borderId="1" xfId="12" applyFont="1" applyBorder="1" applyAlignment="1">
      <alignment vertical="center" wrapText="1"/>
    </xf>
    <xf numFmtId="2" fontId="30" fillId="0" borderId="1" xfId="12" applyNumberFormat="1" applyFont="1" applyBorder="1" applyAlignment="1">
      <alignment vertical="center" wrapText="1"/>
    </xf>
    <xf numFmtId="2" fontId="56" fillId="0" borderId="1" xfId="12" applyNumberFormat="1" applyFont="1" applyBorder="1" applyAlignment="1">
      <alignment vertical="center" wrapText="1"/>
    </xf>
    <xf numFmtId="0" fontId="46" fillId="0" borderId="1" xfId="12" applyFont="1" applyBorder="1" applyAlignment="1">
      <alignment wrapText="1"/>
    </xf>
    <xf numFmtId="0" fontId="57" fillId="0" borderId="7" xfId="0" applyFont="1" applyBorder="1" applyAlignment="1">
      <alignment horizontal="center" wrapText="1"/>
    </xf>
    <xf numFmtId="0" fontId="56" fillId="7" borderId="1" xfId="0" applyFont="1" applyFill="1" applyBorder="1"/>
    <xf numFmtId="0" fontId="0" fillId="7" borderId="1" xfId="0" applyFill="1" applyBorder="1"/>
    <xf numFmtId="0" fontId="60" fillId="0" borderId="1" xfId="0" applyFont="1" applyBorder="1" applyAlignment="1">
      <alignment horizontal="center" vertical="center"/>
    </xf>
    <xf numFmtId="0" fontId="61" fillId="7" borderId="1" xfId="0" applyFont="1" applyFill="1" applyBorder="1" applyAlignment="1">
      <alignment horizontal="center" vertical="center"/>
    </xf>
    <xf numFmtId="0" fontId="61" fillId="7" borderId="1" xfId="12" applyFont="1" applyFill="1" applyBorder="1" applyAlignment="1">
      <alignment wrapText="1"/>
    </xf>
    <xf numFmtId="0" fontId="62" fillId="7" borderId="1" xfId="0" applyFont="1" applyFill="1" applyBorder="1"/>
    <xf numFmtId="16" fontId="46" fillId="0" borderId="1" xfId="12" applyNumberFormat="1" applyFont="1" applyBorder="1" applyAlignment="1">
      <alignment vertical="center" wrapText="1"/>
    </xf>
    <xf numFmtId="1" fontId="46" fillId="0" borderId="1" xfId="12" applyNumberFormat="1" applyFont="1" applyBorder="1" applyAlignment="1">
      <alignment vertical="center" wrapText="1"/>
    </xf>
    <xf numFmtId="0" fontId="60" fillId="0" borderId="1" xfId="12" applyFont="1" applyBorder="1" applyAlignment="1">
      <alignment wrapText="1"/>
    </xf>
    <xf numFmtId="0" fontId="55" fillId="21" borderId="1" xfId="0" applyFont="1" applyFill="1" applyBorder="1" applyAlignment="1">
      <alignment wrapText="1"/>
    </xf>
    <xf numFmtId="0" fontId="55" fillId="0" borderId="7" xfId="0" applyFont="1" applyBorder="1" applyAlignment="1">
      <alignment wrapText="1"/>
    </xf>
    <xf numFmtId="0" fontId="55" fillId="21" borderId="4" xfId="0" applyFont="1" applyFill="1" applyBorder="1" applyAlignment="1">
      <alignment wrapText="1"/>
    </xf>
    <xf numFmtId="0" fontId="55" fillId="0" borderId="25" xfId="0" applyFont="1" applyBorder="1" applyAlignment="1">
      <alignment wrapText="1"/>
    </xf>
    <xf numFmtId="0" fontId="55" fillId="0" borderId="25" xfId="0" applyFont="1" applyBorder="1"/>
    <xf numFmtId="0" fontId="55" fillId="21" borderId="25" xfId="0" applyFont="1" applyFill="1" applyBorder="1" applyAlignment="1">
      <alignment wrapText="1"/>
    </xf>
    <xf numFmtId="0" fontId="63" fillId="0" borderId="25" xfId="0" applyFont="1" applyBorder="1" applyAlignment="1">
      <alignment textRotation="90" wrapText="1"/>
    </xf>
    <xf numFmtId="0" fontId="57" fillId="0" borderId="25" xfId="0" applyFont="1" applyBorder="1" applyAlignment="1">
      <alignment wrapText="1"/>
    </xf>
    <xf numFmtId="0" fontId="57" fillId="0" borderId="4" xfId="0" applyFont="1" applyBorder="1" applyAlignment="1">
      <alignment wrapText="1"/>
    </xf>
    <xf numFmtId="0" fontId="57" fillId="21" borderId="25" xfId="0" applyFont="1" applyFill="1" applyBorder="1" applyAlignment="1">
      <alignment wrapText="1"/>
    </xf>
    <xf numFmtId="0" fontId="64" fillId="0" borderId="4" xfId="0" applyFont="1" applyBorder="1"/>
    <xf numFmtId="0" fontId="64" fillId="0" borderId="25" xfId="0" applyFont="1" applyBorder="1"/>
    <xf numFmtId="0" fontId="64" fillId="21" borderId="25" xfId="0" applyFont="1" applyFill="1" applyBorder="1"/>
    <xf numFmtId="0" fontId="5" fillId="0" borderId="25" xfId="0" applyFont="1" applyBorder="1"/>
    <xf numFmtId="0" fontId="65" fillId="22" borderId="4" xfId="0" applyFont="1" applyFill="1" applyBorder="1" applyAlignment="1">
      <alignment wrapText="1"/>
    </xf>
    <xf numFmtId="0" fontId="65" fillId="22" borderId="25" xfId="0" applyFont="1" applyFill="1" applyBorder="1" applyAlignment="1">
      <alignment wrapText="1"/>
    </xf>
    <xf numFmtId="0" fontId="66" fillId="21" borderId="25" xfId="0" applyFont="1" applyFill="1" applyBorder="1" applyAlignment="1">
      <alignment wrapText="1"/>
    </xf>
    <xf numFmtId="2" fontId="30" fillId="0" borderId="1" xfId="12" applyNumberFormat="1" applyFont="1" applyBorder="1" applyAlignment="1">
      <alignment horizontal="center" vertical="center" wrapText="1"/>
    </xf>
    <xf numFmtId="2" fontId="56" fillId="0" borderId="1" xfId="12" applyNumberFormat="1" applyFont="1" applyBorder="1" applyAlignment="1">
      <alignment horizontal="center" vertical="center" wrapText="1"/>
    </xf>
    <xf numFmtId="17" fontId="55" fillId="22" borderId="71" xfId="0" applyNumberFormat="1" applyFont="1" applyFill="1" applyBorder="1" applyAlignment="1">
      <alignment horizontal="center" vertical="center" wrapText="1"/>
    </xf>
    <xf numFmtId="0" fontId="54" fillId="22" borderId="71" xfId="0" applyFont="1" applyFill="1" applyBorder="1" applyAlignment="1">
      <alignment horizontal="center" vertical="center" wrapText="1"/>
    </xf>
    <xf numFmtId="16" fontId="30" fillId="7" borderId="1" xfId="12" applyNumberFormat="1" applyFont="1" applyFill="1" applyBorder="1" applyAlignment="1">
      <alignment horizontal="center" vertical="center" wrapText="1"/>
    </xf>
    <xf numFmtId="0" fontId="46" fillId="3" borderId="6" xfId="12" applyFont="1" applyFill="1" applyBorder="1" applyAlignment="1">
      <alignment vertical="center" wrapText="1"/>
    </xf>
    <xf numFmtId="0" fontId="46" fillId="3" borderId="7" xfId="12" applyFont="1" applyFill="1" applyBorder="1" applyAlignment="1">
      <alignment vertical="center" wrapText="1"/>
    </xf>
    <xf numFmtId="0" fontId="71" fillId="7" borderId="1" xfId="0" applyFont="1" applyFill="1" applyBorder="1" applyAlignment="1">
      <alignment horizontal="center" vertical="center"/>
    </xf>
    <xf numFmtId="0" fontId="46" fillId="0" borderId="4" xfId="12" applyFont="1" applyBorder="1" applyAlignment="1">
      <alignment horizontal="center" vertical="center" wrapText="1"/>
    </xf>
    <xf numFmtId="0" fontId="73" fillId="0" borderId="1" xfId="12" applyFont="1" applyBorder="1" applyAlignment="1">
      <alignment horizontal="left" vertical="center" wrapText="1"/>
    </xf>
    <xf numFmtId="0" fontId="74" fillId="0" borderId="1" xfId="12" applyFont="1" applyBorder="1" applyAlignment="1">
      <alignment horizontal="left" vertical="center" wrapText="1"/>
    </xf>
    <xf numFmtId="0" fontId="73" fillId="0" borderId="1" xfId="12" applyFont="1" applyBorder="1" applyAlignment="1">
      <alignment vertical="center" wrapText="1"/>
    </xf>
    <xf numFmtId="0" fontId="73" fillId="3" borderId="1" xfId="12" applyFont="1" applyFill="1" applyBorder="1" applyAlignment="1">
      <alignment horizontal="left" vertical="center" wrapText="1"/>
    </xf>
    <xf numFmtId="0" fontId="73" fillId="3" borderId="1" xfId="12" applyFont="1" applyFill="1" applyBorder="1" applyAlignment="1">
      <alignment vertical="center" wrapText="1"/>
    </xf>
    <xf numFmtId="0" fontId="73" fillId="0" borderId="1" xfId="0" applyFont="1" applyBorder="1" applyAlignment="1">
      <alignment horizontal="left" vertical="center" wrapText="1"/>
    </xf>
    <xf numFmtId="0" fontId="74" fillId="0" borderId="1" xfId="0" applyFont="1" applyBorder="1" applyAlignment="1">
      <alignment vertical="center" wrapText="1"/>
    </xf>
    <xf numFmtId="0" fontId="74" fillId="0" borderId="1" xfId="0" applyFont="1" applyBorder="1" applyAlignment="1">
      <alignment horizontal="left" vertical="center" wrapText="1"/>
    </xf>
    <xf numFmtId="0" fontId="73" fillId="3" borderId="0" xfId="12" applyFont="1" applyFill="1" applyAlignment="1">
      <alignment wrapText="1"/>
    </xf>
    <xf numFmtId="0" fontId="72" fillId="3" borderId="1" xfId="12" applyFont="1" applyFill="1" applyBorder="1" applyAlignment="1">
      <alignment horizontal="center" vertical="center" wrapText="1"/>
    </xf>
    <xf numFmtId="0" fontId="74" fillId="3" borderId="1" xfId="12" applyFont="1" applyFill="1" applyBorder="1" applyAlignment="1">
      <alignment horizontal="center" vertical="center" wrapText="1"/>
    </xf>
    <xf numFmtId="0" fontId="75" fillId="0" borderId="0" xfId="0" applyFont="1"/>
    <xf numFmtId="0" fontId="49" fillId="16" borderId="1" xfId="0" applyFont="1" applyFill="1" applyBorder="1" applyAlignment="1">
      <alignment horizontal="center" vertical="center" wrapText="1"/>
    </xf>
    <xf numFmtId="44" fontId="49" fillId="16" borderId="1" xfId="1" applyFont="1" applyFill="1" applyBorder="1" applyAlignment="1">
      <alignment horizontal="center" vertical="center" wrapText="1"/>
    </xf>
    <xf numFmtId="0" fontId="76" fillId="0" borderId="1" xfId="0" applyFont="1" applyBorder="1" applyAlignment="1">
      <alignment horizontal="center" vertical="center" wrapText="1"/>
    </xf>
    <xf numFmtId="0" fontId="76" fillId="0" borderId="1" xfId="0" applyFont="1" applyBorder="1"/>
    <xf numFmtId="1" fontId="76" fillId="0" borderId="1" xfId="0" applyNumberFormat="1" applyFont="1" applyBorder="1" applyAlignment="1">
      <alignment horizontal="center" vertical="center" wrapText="1"/>
    </xf>
    <xf numFmtId="44" fontId="76" fillId="25" borderId="1" xfId="1" applyFont="1" applyFill="1" applyBorder="1" applyAlignment="1">
      <alignment horizontal="center" vertical="center" wrapText="1"/>
    </xf>
    <xf numFmtId="44" fontId="76" fillId="0" borderId="1" xfId="1" applyFont="1" applyFill="1" applyBorder="1" applyAlignment="1">
      <alignment horizontal="center" vertical="center" wrapText="1"/>
    </xf>
    <xf numFmtId="1" fontId="76" fillId="3" borderId="1" xfId="0" applyNumberFormat="1" applyFont="1" applyFill="1" applyBorder="1" applyAlignment="1">
      <alignment horizontal="center" vertical="center" wrapText="1"/>
    </xf>
    <xf numFmtId="44" fontId="76" fillId="25" borderId="1" xfId="1" applyFont="1" applyFill="1" applyBorder="1" applyAlignment="1">
      <alignment horizontal="left" indent="2"/>
    </xf>
    <xf numFmtId="44" fontId="76" fillId="0" borderId="1" xfId="1" applyFont="1" applyBorder="1" applyAlignment="1">
      <alignment horizontal="left" indent="2"/>
    </xf>
    <xf numFmtId="167" fontId="49" fillId="26" borderId="1" xfId="1" applyNumberFormat="1" applyFont="1" applyFill="1" applyBorder="1" applyAlignment="1">
      <alignment horizontal="right" vertical="center" wrapText="1"/>
    </xf>
    <xf numFmtId="2" fontId="77" fillId="0" borderId="1" xfId="0" applyNumberFormat="1" applyFont="1" applyBorder="1" applyAlignment="1">
      <alignment horizontal="center" vertical="center" wrapText="1"/>
    </xf>
    <xf numFmtId="0" fontId="77" fillId="0" borderId="1" xfId="0" applyFont="1" applyBorder="1" applyAlignment="1">
      <alignment vertical="center" wrapText="1"/>
    </xf>
    <xf numFmtId="1" fontId="77" fillId="0" borderId="1" xfId="0" applyNumberFormat="1" applyFont="1" applyBorder="1" applyAlignment="1">
      <alignment horizontal="center" vertical="center" wrapText="1"/>
    </xf>
    <xf numFmtId="8" fontId="77" fillId="0" borderId="1" xfId="0" applyNumberFormat="1" applyFont="1" applyBorder="1" applyAlignment="1">
      <alignment vertical="center" wrapText="1"/>
    </xf>
    <xf numFmtId="44" fontId="77" fillId="0" borderId="1" xfId="0" applyNumberFormat="1" applyFont="1" applyBorder="1" applyAlignment="1">
      <alignment horizontal="right" vertical="center" wrapText="1"/>
    </xf>
    <xf numFmtId="2" fontId="77" fillId="3" borderId="1" xfId="0" applyNumberFormat="1" applyFont="1" applyFill="1" applyBorder="1" applyAlignment="1">
      <alignment horizontal="center" vertical="center" wrapText="1"/>
    </xf>
    <xf numFmtId="0" fontId="77" fillId="3" borderId="1" xfId="0" applyFont="1" applyFill="1" applyBorder="1" applyAlignment="1">
      <alignment vertical="center" wrapText="1"/>
    </xf>
    <xf numFmtId="1" fontId="77" fillId="3" borderId="1" xfId="0" applyNumberFormat="1" applyFont="1" applyFill="1" applyBorder="1" applyAlignment="1">
      <alignment horizontal="center" vertical="center" wrapText="1"/>
    </xf>
    <xf numFmtId="164" fontId="77" fillId="3" borderId="1" xfId="0" applyNumberFormat="1" applyFont="1" applyFill="1" applyBorder="1" applyAlignment="1">
      <alignment vertical="center" wrapText="1"/>
    </xf>
    <xf numFmtId="44" fontId="77" fillId="3" borderId="1" xfId="0" applyNumberFormat="1" applyFont="1" applyFill="1" applyBorder="1" applyAlignment="1">
      <alignment horizontal="right" vertical="center" wrapText="1"/>
    </xf>
    <xf numFmtId="8" fontId="77" fillId="25" borderId="1" xfId="0" applyNumberFormat="1" applyFont="1" applyFill="1" applyBorder="1" applyAlignment="1">
      <alignment vertical="center" wrapText="1"/>
    </xf>
    <xf numFmtId="164" fontId="77" fillId="25" borderId="1" xfId="0" applyNumberFormat="1" applyFont="1" applyFill="1" applyBorder="1" applyAlignment="1">
      <alignment vertical="center" wrapText="1"/>
    </xf>
    <xf numFmtId="1" fontId="16" fillId="0" borderId="52" xfId="0" applyNumberFormat="1" applyFont="1" applyBorder="1" applyAlignment="1">
      <alignment horizontal="center" vertical="center" wrapText="1"/>
    </xf>
    <xf numFmtId="1" fontId="16" fillId="0" borderId="50" xfId="0" applyNumberFormat="1" applyFont="1" applyBorder="1" applyAlignment="1">
      <alignment horizontal="center" vertical="center" wrapText="1"/>
    </xf>
    <xf numFmtId="1" fontId="16" fillId="0" borderId="52" xfId="0" applyNumberFormat="1" applyFont="1" applyBorder="1" applyAlignment="1">
      <alignment vertical="center" wrapText="1"/>
    </xf>
    <xf numFmtId="1" fontId="16" fillId="0" borderId="50" xfId="0" applyNumberFormat="1" applyFont="1" applyBorder="1" applyAlignment="1">
      <alignment vertical="center" wrapText="1"/>
    </xf>
    <xf numFmtId="1" fontId="16" fillId="2" borderId="52" xfId="0" applyNumberFormat="1" applyFont="1" applyFill="1" applyBorder="1" applyAlignment="1">
      <alignment vertical="center" wrapText="1"/>
    </xf>
    <xf numFmtId="1" fontId="16" fillId="2" borderId="50" xfId="0" applyNumberFormat="1" applyFont="1" applyFill="1" applyBorder="1" applyAlignment="1">
      <alignment vertical="center" wrapText="1"/>
    </xf>
    <xf numFmtId="0" fontId="55" fillId="15" borderId="1" xfId="12" applyFont="1" applyFill="1" applyBorder="1" applyAlignment="1">
      <alignment horizontal="center" vertical="center" wrapText="1"/>
    </xf>
    <xf numFmtId="0" fontId="55" fillId="0" borderId="1" xfId="12" applyFont="1" applyBorder="1" applyAlignment="1">
      <alignment horizontal="center" vertical="center" wrapText="1"/>
    </xf>
    <xf numFmtId="0" fontId="55" fillId="20" borderId="1" xfId="14" applyFont="1" applyFill="1" applyBorder="1" applyAlignment="1">
      <alignment horizontal="center" vertical="center" wrapText="1"/>
    </xf>
    <xf numFmtId="0" fontId="46" fillId="19" borderId="5" xfId="12" applyFont="1" applyFill="1" applyBorder="1" applyAlignment="1">
      <alignment horizontal="center" wrapText="1"/>
    </xf>
    <xf numFmtId="0" fontId="46" fillId="19" borderId="6" xfId="12" applyFont="1" applyFill="1" applyBorder="1" applyAlignment="1">
      <alignment horizontal="center" wrapText="1"/>
    </xf>
    <xf numFmtId="0" fontId="46" fillId="19" borderId="7" xfId="12" applyFont="1" applyFill="1" applyBorder="1" applyAlignment="1">
      <alignment horizontal="center" wrapText="1"/>
    </xf>
    <xf numFmtId="0" fontId="46" fillId="3" borderId="1" xfId="12" applyFont="1" applyFill="1" applyBorder="1" applyAlignment="1">
      <alignment horizontal="center" wrapText="1"/>
    </xf>
    <xf numFmtId="0" fontId="55" fillId="14" borderId="1" xfId="12" applyFont="1" applyFill="1" applyBorder="1" applyAlignment="1">
      <alignment horizontal="center" vertical="center" wrapText="1"/>
    </xf>
    <xf numFmtId="0" fontId="72" fillId="14" borderId="1" xfId="12" applyFont="1" applyFill="1" applyBorder="1" applyAlignment="1">
      <alignment horizontal="center" vertical="center" wrapText="1"/>
    </xf>
    <xf numFmtId="0" fontId="70" fillId="19" borderId="5" xfId="12" applyFont="1" applyFill="1" applyBorder="1" applyAlignment="1">
      <alignment horizontal="center" vertical="center" wrapText="1"/>
    </xf>
    <xf numFmtId="0" fontId="70" fillId="19" borderId="6" xfId="12" applyFont="1" applyFill="1" applyBorder="1" applyAlignment="1">
      <alignment horizontal="center" vertical="center" wrapText="1"/>
    </xf>
    <xf numFmtId="17" fontId="55" fillId="22" borderId="73" xfId="0" applyNumberFormat="1" applyFont="1" applyFill="1" applyBorder="1" applyAlignment="1">
      <alignment horizontal="center" vertical="center" wrapText="1"/>
    </xf>
    <xf numFmtId="17" fontId="55" fillId="22" borderId="6" xfId="0" applyNumberFormat="1" applyFont="1" applyFill="1" applyBorder="1" applyAlignment="1">
      <alignment horizontal="center" vertical="center" wrapText="1"/>
    </xf>
    <xf numFmtId="17" fontId="55" fillId="22" borderId="74" xfId="0" applyNumberFormat="1" applyFont="1" applyFill="1" applyBorder="1" applyAlignment="1">
      <alignment horizontal="center" vertical="center" wrapText="1"/>
    </xf>
    <xf numFmtId="0" fontId="15" fillId="24" borderId="2" xfId="12" applyFont="1" applyFill="1" applyBorder="1" applyAlignment="1">
      <alignment horizontal="center" vertical="center" textRotation="255" wrapText="1"/>
    </xf>
    <xf numFmtId="0" fontId="15" fillId="24" borderId="3" xfId="12" applyFont="1" applyFill="1" applyBorder="1" applyAlignment="1">
      <alignment horizontal="center" vertical="center" textRotation="255" wrapText="1"/>
    </xf>
    <xf numFmtId="0" fontId="15" fillId="24" borderId="4" xfId="12" applyFont="1" applyFill="1" applyBorder="1" applyAlignment="1">
      <alignment horizontal="center" vertical="center" textRotation="255" wrapText="1"/>
    </xf>
    <xf numFmtId="0" fontId="55" fillId="23" borderId="8" xfId="0" applyFont="1" applyFill="1" applyBorder="1" applyAlignment="1">
      <alignment horizontal="center" vertical="center" wrapText="1"/>
    </xf>
    <xf numFmtId="0" fontId="55" fillId="23" borderId="57" xfId="0" applyFont="1" applyFill="1" applyBorder="1" applyAlignment="1">
      <alignment horizontal="center" vertical="center" wrapText="1"/>
    </xf>
    <xf numFmtId="0" fontId="55" fillId="23" borderId="9" xfId="0" applyFont="1" applyFill="1" applyBorder="1" applyAlignment="1">
      <alignment horizontal="center" vertical="center" wrapText="1"/>
    </xf>
    <xf numFmtId="0" fontId="55" fillId="23" borderId="58" xfId="0" applyFont="1" applyFill="1" applyBorder="1" applyAlignment="1">
      <alignment horizontal="center" vertical="center" wrapText="1"/>
    </xf>
    <xf numFmtId="0" fontId="55" fillId="23" borderId="0" xfId="0" applyFont="1" applyFill="1" applyAlignment="1">
      <alignment horizontal="center" vertical="center" wrapText="1"/>
    </xf>
    <xf numFmtId="0" fontId="55" fillId="23" borderId="72" xfId="0" applyFont="1" applyFill="1" applyBorder="1" applyAlignment="1">
      <alignment horizontal="center" vertical="center" wrapText="1"/>
    </xf>
    <xf numFmtId="0" fontId="55" fillId="23" borderId="23" xfId="0" applyFont="1" applyFill="1" applyBorder="1" applyAlignment="1">
      <alignment horizontal="center" vertical="center" wrapText="1"/>
    </xf>
    <xf numFmtId="0" fontId="55" fillId="23" borderId="24" xfId="0" applyFont="1" applyFill="1" applyBorder="1" applyAlignment="1">
      <alignment horizontal="center" vertical="center" wrapText="1"/>
    </xf>
    <xf numFmtId="0" fontId="55" fillId="23" borderId="25" xfId="0" applyFont="1" applyFill="1" applyBorder="1" applyAlignment="1">
      <alignment horizontal="center" vertical="center" wrapText="1"/>
    </xf>
    <xf numFmtId="17" fontId="55" fillId="22" borderId="71" xfId="0" applyNumberFormat="1" applyFont="1" applyFill="1" applyBorder="1" applyAlignment="1">
      <alignment horizontal="center" vertical="center" wrapText="1"/>
    </xf>
    <xf numFmtId="0" fontId="55" fillId="22" borderId="71" xfId="0" applyFont="1" applyFill="1" applyBorder="1" applyAlignment="1">
      <alignment horizontal="center" vertical="center" wrapText="1"/>
    </xf>
    <xf numFmtId="0" fontId="46" fillId="16" borderId="8" xfId="12" applyFont="1" applyFill="1" applyBorder="1" applyAlignment="1">
      <alignment horizontal="center" vertical="center" wrapText="1"/>
    </xf>
    <xf numFmtId="0" fontId="46" fillId="16" borderId="57" xfId="12" applyFont="1" applyFill="1" applyBorder="1" applyAlignment="1">
      <alignment horizontal="center" vertical="center" wrapText="1"/>
    </xf>
    <xf numFmtId="0" fontId="46" fillId="16" borderId="9" xfId="12" applyFont="1" applyFill="1" applyBorder="1" applyAlignment="1">
      <alignment horizontal="center" vertical="center" wrapText="1"/>
    </xf>
    <xf numFmtId="0" fontId="46" fillId="16" borderId="1" xfId="12" applyFont="1" applyFill="1" applyBorder="1" applyAlignment="1">
      <alignment horizontal="center" vertical="center" wrapText="1"/>
    </xf>
    <xf numFmtId="0" fontId="58" fillId="18" borderId="1" xfId="12" applyFont="1" applyFill="1" applyBorder="1" applyAlignment="1">
      <alignment horizontal="center" vertical="center" textRotation="255" wrapText="1"/>
    </xf>
    <xf numFmtId="0" fontId="46" fillId="19" borderId="1" xfId="12" applyFont="1" applyFill="1" applyBorder="1" applyAlignment="1">
      <alignment horizontal="center" vertical="center" wrapText="1"/>
    </xf>
    <xf numFmtId="0" fontId="69" fillId="23" borderId="63" xfId="12" applyFont="1" applyFill="1" applyBorder="1" applyAlignment="1">
      <alignment horizontal="left" vertical="center" wrapText="1"/>
    </xf>
    <xf numFmtId="0" fontId="69" fillId="23" borderId="64" xfId="12" applyFont="1" applyFill="1" applyBorder="1" applyAlignment="1">
      <alignment horizontal="left" vertical="center" wrapText="1"/>
    </xf>
    <xf numFmtId="0" fontId="69" fillId="23" borderId="65" xfId="12" applyFont="1" applyFill="1" applyBorder="1" applyAlignment="1">
      <alignment horizontal="left" vertical="center" wrapText="1"/>
    </xf>
    <xf numFmtId="0" fontId="69" fillId="23" borderId="66" xfId="12" applyFont="1" applyFill="1" applyBorder="1" applyAlignment="1">
      <alignment horizontal="left" vertical="center" wrapText="1"/>
    </xf>
    <xf numFmtId="0" fontId="69" fillId="23" borderId="0" xfId="12" applyFont="1" applyFill="1" applyAlignment="1">
      <alignment horizontal="left" vertical="center" wrapText="1"/>
    </xf>
    <xf numFmtId="0" fontId="69" fillId="23" borderId="67" xfId="12" applyFont="1" applyFill="1" applyBorder="1" applyAlignment="1">
      <alignment horizontal="left" vertical="center" wrapText="1"/>
    </xf>
    <xf numFmtId="0" fontId="69" fillId="23" borderId="68" xfId="12" applyFont="1" applyFill="1" applyBorder="1" applyAlignment="1">
      <alignment horizontal="left" vertical="center" wrapText="1"/>
    </xf>
    <xf numFmtId="0" fontId="69" fillId="23" borderId="69" xfId="12" applyFont="1" applyFill="1" applyBorder="1" applyAlignment="1">
      <alignment horizontal="left" vertical="center" wrapText="1"/>
    </xf>
    <xf numFmtId="0" fontId="69" fillId="23" borderId="70" xfId="12" applyFont="1" applyFill="1" applyBorder="1" applyAlignment="1">
      <alignment horizontal="left" vertical="center" wrapText="1"/>
    </xf>
    <xf numFmtId="0" fontId="69" fillId="23" borderId="8" xfId="12" applyFont="1" applyFill="1" applyBorder="1" applyAlignment="1">
      <alignment horizontal="center" vertical="center" wrapText="1"/>
    </xf>
    <xf numFmtId="0" fontId="69" fillId="23" borderId="57" xfId="12" applyFont="1" applyFill="1" applyBorder="1" applyAlignment="1">
      <alignment horizontal="center" vertical="center" wrapText="1"/>
    </xf>
    <xf numFmtId="0" fontId="69" fillId="23" borderId="9" xfId="12" applyFont="1" applyFill="1" applyBorder="1" applyAlignment="1">
      <alignment horizontal="center" vertical="center" wrapText="1"/>
    </xf>
    <xf numFmtId="0" fontId="69" fillId="23" borderId="58" xfId="12" applyFont="1" applyFill="1" applyBorder="1" applyAlignment="1">
      <alignment horizontal="center" vertical="center" wrapText="1"/>
    </xf>
    <xf numFmtId="0" fontId="69" fillId="23" borderId="0" xfId="12" applyFont="1" applyFill="1" applyAlignment="1">
      <alignment horizontal="center" vertical="center" wrapText="1"/>
    </xf>
    <xf numFmtId="0" fontId="69" fillId="23" borderId="72" xfId="12" applyFont="1" applyFill="1" applyBorder="1" applyAlignment="1">
      <alignment horizontal="center" vertical="center" wrapText="1"/>
    </xf>
    <xf numFmtId="0" fontId="69" fillId="23" borderId="75" xfId="12" applyFont="1" applyFill="1" applyBorder="1" applyAlignment="1">
      <alignment horizontal="center" vertical="center" wrapText="1"/>
    </xf>
    <xf numFmtId="0" fontId="69" fillId="23" borderId="69" xfId="12" applyFont="1" applyFill="1" applyBorder="1" applyAlignment="1">
      <alignment horizontal="center" vertical="center" wrapText="1"/>
    </xf>
    <xf numFmtId="0" fontId="69" fillId="23" borderId="76" xfId="12" applyFont="1" applyFill="1" applyBorder="1" applyAlignment="1">
      <alignment horizontal="center" vertical="center" wrapText="1"/>
    </xf>
    <xf numFmtId="0" fontId="40" fillId="11" borderId="18" xfId="0" applyFont="1" applyFill="1" applyBorder="1" applyAlignment="1">
      <alignment horizontal="left" vertical="center"/>
    </xf>
    <xf numFmtId="0" fontId="40" fillId="11" borderId="1" xfId="0" applyFont="1" applyFill="1" applyBorder="1" applyAlignment="1">
      <alignment horizontal="left" vertical="center"/>
    </xf>
    <xf numFmtId="0" fontId="39" fillId="11" borderId="1" xfId="11" applyFont="1" applyFill="1" applyBorder="1" applyAlignment="1">
      <alignment horizontal="center" vertical="center" wrapText="1"/>
    </xf>
    <xf numFmtId="0" fontId="43" fillId="11" borderId="2" xfId="0" applyFont="1" applyFill="1" applyBorder="1" applyAlignment="1">
      <alignment horizontal="center" vertical="center" textRotation="255" wrapText="1"/>
    </xf>
    <xf numFmtId="0" fontId="43" fillId="11" borderId="3" xfId="0" applyFont="1" applyFill="1" applyBorder="1" applyAlignment="1">
      <alignment horizontal="center" vertical="center" textRotation="255" wrapText="1"/>
    </xf>
    <xf numFmtId="0" fontId="43" fillId="11" borderId="4" xfId="0" applyFont="1" applyFill="1" applyBorder="1" applyAlignment="1">
      <alignment horizontal="center" vertical="center" textRotation="255" wrapText="1"/>
    </xf>
    <xf numFmtId="0" fontId="40" fillId="11" borderId="28" xfId="0" applyFont="1" applyFill="1" applyBorder="1" applyAlignment="1">
      <alignment horizontal="left" vertical="center"/>
    </xf>
    <xf numFmtId="0" fontId="40" fillId="11" borderId="29" xfId="0" applyFont="1" applyFill="1" applyBorder="1" applyAlignment="1">
      <alignment horizontal="left" vertical="center"/>
    </xf>
    <xf numFmtId="0" fontId="19" fillId="3" borderId="26" xfId="0" applyFont="1" applyFill="1" applyBorder="1" applyAlignment="1">
      <alignment horizontal="left" vertical="center" wrapText="1"/>
    </xf>
    <xf numFmtId="0" fontId="19" fillId="3" borderId="6" xfId="0" applyFont="1" applyFill="1" applyBorder="1" applyAlignment="1">
      <alignment horizontal="left" vertical="center" wrapText="1"/>
    </xf>
    <xf numFmtId="0" fontId="19" fillId="3" borderId="7" xfId="0" applyFont="1" applyFill="1" applyBorder="1" applyAlignment="1">
      <alignment horizontal="left" vertical="center" wrapText="1"/>
    </xf>
    <xf numFmtId="2" fontId="34" fillId="11" borderId="5" xfId="0" applyNumberFormat="1" applyFont="1" applyFill="1" applyBorder="1" applyAlignment="1">
      <alignment horizontal="center" vertical="center" wrapText="1"/>
    </xf>
    <xf numFmtId="2" fontId="34" fillId="11" borderId="6" xfId="0" applyNumberFormat="1" applyFont="1" applyFill="1" applyBorder="1" applyAlignment="1">
      <alignment horizontal="center" vertical="center" wrapText="1"/>
    </xf>
    <xf numFmtId="2" fontId="34" fillId="11" borderId="7" xfId="0" applyNumberFormat="1" applyFont="1" applyFill="1" applyBorder="1" applyAlignment="1">
      <alignment horizontal="center" vertical="center" wrapText="1"/>
    </xf>
    <xf numFmtId="0" fontId="36" fillId="11" borderId="26" xfId="0" applyFont="1" applyFill="1" applyBorder="1" applyAlignment="1">
      <alignment horizontal="center" vertical="center" wrapText="1"/>
    </xf>
    <xf numFmtId="0" fontId="36" fillId="11" borderId="6" xfId="0" applyFont="1" applyFill="1" applyBorder="1" applyAlignment="1">
      <alignment horizontal="center" vertical="center" wrapText="1"/>
    </xf>
    <xf numFmtId="0" fontId="36" fillId="11" borderId="7" xfId="0" applyFont="1" applyFill="1" applyBorder="1" applyAlignment="1">
      <alignment horizontal="center" vertical="center" wrapText="1"/>
    </xf>
    <xf numFmtId="0" fontId="36" fillId="11" borderId="5" xfId="0" applyFont="1" applyFill="1" applyBorder="1" applyAlignment="1">
      <alignment horizontal="center" vertical="center" wrapText="1"/>
    </xf>
    <xf numFmtId="0" fontId="0" fillId="0" borderId="0" xfId="0" applyAlignment="1">
      <alignment horizontal="center"/>
    </xf>
    <xf numFmtId="0" fontId="0" fillId="0" borderId="32" xfId="0" applyBorder="1" applyAlignment="1">
      <alignment horizontal="center"/>
    </xf>
    <xf numFmtId="0" fontId="8" fillId="0" borderId="11" xfId="0" applyFont="1" applyBorder="1" applyAlignment="1">
      <alignment horizontal="center"/>
    </xf>
    <xf numFmtId="0" fontId="8" fillId="0" borderId="12" xfId="0" applyFont="1" applyBorder="1" applyAlignment="1">
      <alignment horizontal="center"/>
    </xf>
    <xf numFmtId="0" fontId="8" fillId="0" borderId="36" xfId="0" applyFont="1" applyBorder="1" applyAlignment="1">
      <alignment horizontal="center"/>
    </xf>
    <xf numFmtId="0" fontId="23" fillId="0" borderId="28" xfId="0" applyFont="1" applyBorder="1" applyAlignment="1">
      <alignment horizontal="center" vertical="center" wrapText="1"/>
    </xf>
    <xf numFmtId="0" fontId="23" fillId="0" borderId="29"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21" xfId="0" applyFont="1" applyBorder="1" applyAlignment="1">
      <alignment horizontal="center" vertical="center" wrapText="1"/>
    </xf>
    <xf numFmtId="0" fontId="23" fillId="0" borderId="29" xfId="0" applyFont="1" applyBorder="1" applyAlignment="1">
      <alignment horizontal="center" vertical="center"/>
    </xf>
    <xf numFmtId="0" fontId="23" fillId="0" borderId="47" xfId="0" applyFont="1" applyBorder="1" applyAlignment="1">
      <alignment horizontal="center" vertical="center"/>
    </xf>
    <xf numFmtId="0" fontId="23" fillId="0" borderId="60" xfId="0" applyFont="1" applyBorder="1" applyAlignment="1">
      <alignment horizontal="center" vertical="center"/>
    </xf>
    <xf numFmtId="0" fontId="23" fillId="0" borderId="61" xfId="0" applyFont="1" applyBorder="1" applyAlignment="1">
      <alignment horizontal="center" vertical="center"/>
    </xf>
    <xf numFmtId="0" fontId="23" fillId="0" borderId="59" xfId="0" applyFont="1" applyBorder="1" applyAlignment="1">
      <alignment horizontal="center" vertical="center"/>
    </xf>
    <xf numFmtId="0" fontId="39" fillId="11" borderId="19" xfId="11" applyFont="1" applyFill="1" applyBorder="1" applyAlignment="1">
      <alignment horizontal="center" vertical="center" wrapText="1"/>
    </xf>
    <xf numFmtId="0" fontId="39" fillId="11" borderId="5" xfId="11" applyFont="1" applyFill="1" applyBorder="1" applyAlignment="1">
      <alignment horizontal="center" vertical="center" wrapText="1"/>
    </xf>
    <xf numFmtId="0" fontId="39" fillId="11" borderId="6" xfId="11" applyFont="1" applyFill="1" applyBorder="1" applyAlignment="1">
      <alignment horizontal="center" vertical="center" wrapText="1"/>
    </xf>
    <xf numFmtId="0" fontId="39" fillId="11" borderId="7" xfId="1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4" xfId="0" applyFont="1" applyBorder="1" applyAlignment="1">
      <alignment horizontal="center" vertical="center" wrapText="1"/>
    </xf>
    <xf numFmtId="0" fontId="47" fillId="11" borderId="28" xfId="0" applyFont="1" applyFill="1" applyBorder="1" applyAlignment="1">
      <alignment horizontal="center"/>
    </xf>
    <xf numFmtId="0" fontId="47" fillId="11" borderId="29" xfId="0" applyFont="1" applyFill="1" applyBorder="1" applyAlignment="1">
      <alignment horizontal="center"/>
    </xf>
    <xf numFmtId="0" fontId="47" fillId="11" borderId="30" xfId="0" applyFont="1" applyFill="1" applyBorder="1" applyAlignment="1">
      <alignment horizontal="center"/>
    </xf>
    <xf numFmtId="0" fontId="34" fillId="11" borderId="1" xfId="0" applyFont="1" applyFill="1" applyBorder="1" applyAlignment="1">
      <alignment horizontal="center" vertical="center"/>
    </xf>
    <xf numFmtId="0" fontId="36" fillId="11" borderId="1" xfId="0" applyFont="1" applyFill="1" applyBorder="1" applyAlignment="1">
      <alignment horizontal="center" vertical="center" wrapText="1"/>
    </xf>
    <xf numFmtId="0" fontId="36" fillId="11"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6" fillId="11" borderId="3" xfId="0" applyFont="1" applyFill="1" applyBorder="1" applyAlignment="1">
      <alignment horizontal="center" vertical="center" wrapText="1"/>
    </xf>
    <xf numFmtId="0" fontId="36" fillId="11" borderId="4" xfId="0" applyFont="1" applyFill="1" applyBorder="1" applyAlignment="1">
      <alignment horizontal="center" vertical="center" wrapText="1"/>
    </xf>
    <xf numFmtId="0" fontId="36" fillId="11" borderId="1" xfId="0" applyFont="1" applyFill="1" applyBorder="1" applyAlignment="1">
      <alignment horizontal="center" vertical="center"/>
    </xf>
    <xf numFmtId="0" fontId="36" fillId="11" borderId="4" xfId="0" applyFont="1" applyFill="1" applyBorder="1" applyAlignment="1">
      <alignment horizontal="center" vertical="center"/>
    </xf>
    <xf numFmtId="0" fontId="47" fillId="11" borderId="15" xfId="0" applyFont="1" applyFill="1" applyBorder="1" applyAlignment="1">
      <alignment horizontal="center"/>
    </xf>
    <xf numFmtId="0" fontId="47" fillId="11" borderId="16" xfId="0" applyFont="1" applyFill="1" applyBorder="1" applyAlignment="1">
      <alignment horizontal="center"/>
    </xf>
    <xf numFmtId="0" fontId="47" fillId="11" borderId="47" xfId="0" applyFont="1" applyFill="1" applyBorder="1" applyAlignment="1">
      <alignment horizontal="center"/>
    </xf>
    <xf numFmtId="0" fontId="36" fillId="11" borderId="3"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8" fillId="11" borderId="14" xfId="0" applyFont="1" applyFill="1" applyBorder="1" applyAlignment="1">
      <alignment horizontal="center"/>
    </xf>
    <xf numFmtId="0" fontId="48" fillId="11" borderId="15" xfId="0" applyFont="1" applyFill="1" applyBorder="1" applyAlignment="1">
      <alignment horizontal="center"/>
    </xf>
    <xf numFmtId="0" fontId="48" fillId="11" borderId="16" xfId="0" applyFont="1" applyFill="1" applyBorder="1" applyAlignment="1">
      <alignment horizontal="center"/>
    </xf>
    <xf numFmtId="0" fontId="2" fillId="3" borderId="1" xfId="0" applyFont="1" applyFill="1" applyBorder="1" applyAlignment="1">
      <alignment horizontal="center" vertical="center"/>
    </xf>
    <xf numFmtId="1" fontId="2" fillId="0" borderId="2" xfId="0" applyNumberFormat="1" applyFont="1" applyBorder="1" applyAlignment="1">
      <alignment horizontal="center" vertical="center"/>
    </xf>
    <xf numFmtId="1" fontId="2" fillId="0" borderId="3" xfId="0" applyNumberFormat="1" applyFont="1" applyBorder="1" applyAlignment="1">
      <alignment horizontal="center" vertical="center"/>
    </xf>
    <xf numFmtId="1" fontId="2" fillId="0" borderId="4" xfId="0" applyNumberFormat="1" applyFont="1" applyBorder="1" applyAlignment="1">
      <alignment horizontal="center" vertical="center"/>
    </xf>
    <xf numFmtId="1" fontId="2" fillId="3" borderId="2" xfId="0" applyNumberFormat="1" applyFont="1" applyFill="1" applyBorder="1" applyAlignment="1">
      <alignment horizontal="center" vertical="center"/>
    </xf>
    <xf numFmtId="1" fontId="2" fillId="3" borderId="3" xfId="0" applyNumberFormat="1" applyFont="1" applyFill="1" applyBorder="1" applyAlignment="1">
      <alignment horizontal="center" vertical="center"/>
    </xf>
    <xf numFmtId="1" fontId="2" fillId="3" borderId="4" xfId="0" applyNumberFormat="1" applyFont="1" applyFill="1" applyBorder="1" applyAlignment="1">
      <alignment horizontal="center" vertical="center"/>
    </xf>
    <xf numFmtId="0" fontId="36" fillId="11" borderId="58" xfId="0" applyFont="1" applyFill="1" applyBorder="1" applyAlignment="1">
      <alignment horizontal="center" vertical="center"/>
    </xf>
    <xf numFmtId="0" fontId="36" fillId="11" borderId="0" xfId="0" applyFont="1" applyFill="1" applyAlignment="1">
      <alignment horizontal="center" vertical="center"/>
    </xf>
    <xf numFmtId="0" fontId="0" fillId="0" borderId="1" xfId="0" applyBorder="1" applyAlignment="1">
      <alignment horizontal="center"/>
    </xf>
    <xf numFmtId="0" fontId="14" fillId="0" borderId="1" xfId="0" applyFont="1" applyBorder="1" applyAlignment="1">
      <alignment horizontal="center" vertical="center" wrapText="1"/>
    </xf>
    <xf numFmtId="0" fontId="5" fillId="3" borderId="1" xfId="0" applyFont="1" applyFill="1" applyBorder="1" applyAlignment="1">
      <alignment horizontal="center"/>
    </xf>
    <xf numFmtId="0" fontId="2" fillId="0" borderId="1" xfId="0" applyFont="1" applyBorder="1" applyAlignment="1">
      <alignment horizontal="center"/>
    </xf>
    <xf numFmtId="0" fontId="2" fillId="3" borderId="1" xfId="0" applyFont="1" applyFill="1" applyBorder="1" applyAlignment="1">
      <alignment horizontal="center"/>
    </xf>
    <xf numFmtId="0" fontId="2" fillId="0" borderId="1" xfId="0" applyFont="1" applyBorder="1" applyAlignment="1">
      <alignment horizontal="center" vertical="center"/>
    </xf>
    <xf numFmtId="0" fontId="36" fillId="12" borderId="1" xfId="2" applyFont="1" applyFill="1" applyBorder="1" applyAlignment="1">
      <alignment horizontal="center" vertical="center" wrapText="1"/>
    </xf>
    <xf numFmtId="0" fontId="2" fillId="0" borderId="34" xfId="2" applyFont="1" applyBorder="1" applyAlignment="1">
      <alignment horizontal="center" vertical="center" wrapText="1"/>
    </xf>
    <xf numFmtId="0" fontId="2" fillId="0" borderId="35" xfId="2" applyFont="1" applyBorder="1" applyAlignment="1">
      <alignment horizontal="center" vertical="center" wrapText="1"/>
    </xf>
    <xf numFmtId="2" fontId="2" fillId="0" borderId="31" xfId="0" applyNumberFormat="1" applyFont="1" applyBorder="1" applyAlignment="1">
      <alignment horizontal="center" vertical="center" wrapText="1"/>
    </xf>
    <xf numFmtId="2" fontId="2" fillId="0" borderId="32" xfId="0" applyNumberFormat="1" applyFont="1" applyBorder="1" applyAlignment="1">
      <alignment horizontal="center" vertical="center" wrapText="1"/>
    </xf>
    <xf numFmtId="2" fontId="2" fillId="0" borderId="33" xfId="0" applyNumberFormat="1" applyFont="1" applyBorder="1" applyAlignment="1">
      <alignment horizontal="center" vertical="center" wrapText="1"/>
    </xf>
    <xf numFmtId="0" fontId="2" fillId="0" borderId="37" xfId="2" applyFont="1" applyBorder="1" applyAlignment="1">
      <alignment horizontal="center" vertical="center" wrapText="1"/>
    </xf>
    <xf numFmtId="0" fontId="2" fillId="0" borderId="38" xfId="2" applyFont="1" applyBorder="1" applyAlignment="1">
      <alignment horizontal="center" vertical="center" wrapText="1"/>
    </xf>
    <xf numFmtId="1" fontId="2" fillId="0" borderId="11" xfId="2" applyNumberFormat="1" applyFont="1" applyBorder="1" applyAlignment="1">
      <alignment horizontal="center" vertical="center" wrapText="1"/>
    </xf>
    <xf numFmtId="1" fontId="2" fillId="0" borderId="12" xfId="2" applyNumberFormat="1" applyFont="1" applyBorder="1" applyAlignment="1">
      <alignment horizontal="center" vertical="center" wrapText="1"/>
    </xf>
    <xf numFmtId="164" fontId="36" fillId="12" borderId="11" xfId="0" applyNumberFormat="1" applyFont="1" applyFill="1" applyBorder="1" applyAlignment="1">
      <alignment horizontal="center" vertical="center" wrapText="1"/>
    </xf>
    <xf numFmtId="164" fontId="36" fillId="12" borderId="12" xfId="0" applyNumberFormat="1" applyFont="1" applyFill="1" applyBorder="1" applyAlignment="1">
      <alignment horizontal="center" vertical="center" wrapText="1"/>
    </xf>
    <xf numFmtId="164" fontId="36" fillId="12" borderId="36" xfId="0" applyNumberFormat="1" applyFont="1" applyFill="1" applyBorder="1" applyAlignment="1">
      <alignment horizontal="center" vertical="center" wrapText="1"/>
    </xf>
    <xf numFmtId="44" fontId="36" fillId="12" borderId="44" xfId="3" applyFont="1" applyFill="1" applyBorder="1" applyAlignment="1">
      <alignment horizontal="center" vertical="center" wrapText="1"/>
    </xf>
    <xf numFmtId="44" fontId="36" fillId="12" borderId="46" xfId="3" applyFont="1" applyFill="1" applyBorder="1" applyAlignment="1">
      <alignment horizontal="center" vertical="center" wrapText="1"/>
    </xf>
    <xf numFmtId="0" fontId="36" fillId="12" borderId="11" xfId="0" applyFont="1" applyFill="1" applyBorder="1" applyAlignment="1">
      <alignment horizontal="center" wrapText="1"/>
    </xf>
    <xf numFmtId="0" fontId="36" fillId="12" borderId="12" xfId="0" applyFont="1" applyFill="1" applyBorder="1" applyAlignment="1">
      <alignment horizontal="center" wrapText="1"/>
    </xf>
    <xf numFmtId="0" fontId="36" fillId="12" borderId="32" xfId="0" applyFont="1" applyFill="1" applyBorder="1" applyAlignment="1">
      <alignment horizontal="center" wrapText="1"/>
    </xf>
    <xf numFmtId="0" fontId="36" fillId="12" borderId="33" xfId="0" applyFont="1" applyFill="1" applyBorder="1" applyAlignment="1">
      <alignment horizontal="center" wrapText="1"/>
    </xf>
    <xf numFmtId="0" fontId="48" fillId="12" borderId="11" xfId="0" applyFont="1" applyFill="1" applyBorder="1" applyAlignment="1">
      <alignment horizontal="center"/>
    </xf>
    <xf numFmtId="0" fontId="48" fillId="12" borderId="12" xfId="0" applyFont="1" applyFill="1" applyBorder="1" applyAlignment="1">
      <alignment horizontal="center"/>
    </xf>
    <xf numFmtId="0" fontId="48" fillId="12" borderId="36" xfId="0" applyFont="1" applyFill="1" applyBorder="1" applyAlignment="1">
      <alignment horizontal="center"/>
    </xf>
    <xf numFmtId="0" fontId="36" fillId="12" borderId="41" xfId="0" applyFont="1" applyFill="1" applyBorder="1" applyAlignment="1">
      <alignment horizontal="center" vertical="center" wrapText="1"/>
    </xf>
    <xf numFmtId="0" fontId="36" fillId="12" borderId="43" xfId="0" applyFont="1" applyFill="1" applyBorder="1" applyAlignment="1">
      <alignment horizontal="center" vertical="center" wrapText="1"/>
    </xf>
    <xf numFmtId="0" fontId="36" fillId="12" borderId="45" xfId="0" applyFont="1" applyFill="1" applyBorder="1" applyAlignment="1">
      <alignment horizontal="center" vertical="center" wrapText="1"/>
    </xf>
    <xf numFmtId="0" fontId="36" fillId="12" borderId="42" xfId="0" applyFont="1" applyFill="1" applyBorder="1" applyAlignment="1">
      <alignment horizontal="center" vertical="center" wrapText="1"/>
    </xf>
    <xf numFmtId="0" fontId="36" fillId="12" borderId="26" xfId="0" applyFont="1" applyFill="1" applyBorder="1" applyAlignment="1">
      <alignment horizontal="center" vertical="center" wrapText="1"/>
    </xf>
    <xf numFmtId="0" fontId="36" fillId="12" borderId="27" xfId="0" applyFont="1" applyFill="1" applyBorder="1" applyAlignment="1">
      <alignment horizontal="center" vertical="center" wrapText="1"/>
    </xf>
    <xf numFmtId="44" fontId="36" fillId="12" borderId="31" xfId="3" applyFont="1" applyFill="1" applyBorder="1" applyAlignment="1">
      <alignment horizontal="center" vertical="center" wrapText="1"/>
    </xf>
    <xf numFmtId="44" fontId="36" fillId="12" borderId="32" xfId="3" applyFont="1" applyFill="1" applyBorder="1" applyAlignment="1">
      <alignment horizontal="center" vertical="center" wrapText="1"/>
    </xf>
    <xf numFmtId="2" fontId="49" fillId="16" borderId="5" xfId="0" applyNumberFormat="1" applyFont="1" applyFill="1" applyBorder="1" applyAlignment="1">
      <alignment horizontal="center" vertical="center" wrapText="1"/>
    </xf>
    <xf numFmtId="2" fontId="49" fillId="16" borderId="6" xfId="0" applyNumberFormat="1" applyFont="1" applyFill="1" applyBorder="1" applyAlignment="1">
      <alignment horizontal="center" vertical="center" wrapText="1"/>
    </xf>
    <xf numFmtId="2" fontId="49" fillId="16" borderId="7" xfId="0" applyNumberFormat="1" applyFont="1" applyFill="1" applyBorder="1" applyAlignment="1">
      <alignment horizontal="center" vertical="center" wrapText="1"/>
    </xf>
    <xf numFmtId="1" fontId="4" fillId="0" borderId="5" xfId="0" applyNumberFormat="1" applyFont="1" applyBorder="1" applyAlignment="1">
      <alignment horizontal="center" vertical="center" wrapText="1"/>
    </xf>
    <xf numFmtId="1" fontId="4" fillId="0" borderId="6" xfId="0" applyNumberFormat="1" applyFont="1" applyBorder="1" applyAlignment="1">
      <alignment horizontal="center" vertical="center" wrapText="1"/>
    </xf>
    <xf numFmtId="1" fontId="4" fillId="0" borderId="7" xfId="0" applyNumberFormat="1" applyFont="1" applyBorder="1" applyAlignment="1">
      <alignment horizontal="center" vertical="center" wrapText="1"/>
    </xf>
    <xf numFmtId="1" fontId="54" fillId="0" borderId="10" xfId="0" applyNumberFormat="1" applyFont="1" applyBorder="1" applyAlignment="1">
      <alignment horizontal="center" vertical="center" wrapText="1"/>
    </xf>
    <xf numFmtId="1" fontId="54" fillId="0" borderId="0" xfId="0" applyNumberFormat="1" applyFont="1" applyAlignment="1">
      <alignment horizontal="center" vertical="center" wrapText="1"/>
    </xf>
    <xf numFmtId="1" fontId="54" fillId="0" borderId="17" xfId="0" applyNumberFormat="1" applyFont="1" applyBorder="1" applyAlignment="1">
      <alignment horizontal="center" vertical="center" wrapText="1"/>
    </xf>
    <xf numFmtId="2" fontId="49" fillId="16" borderId="1" xfId="0" applyNumberFormat="1" applyFont="1" applyFill="1" applyBorder="1" applyAlignment="1">
      <alignment horizontal="center" vertical="center" wrapText="1"/>
    </xf>
    <xf numFmtId="2" fontId="54" fillId="3" borderId="1" xfId="0" applyNumberFormat="1" applyFont="1" applyFill="1" applyBorder="1" applyAlignment="1">
      <alignment horizontal="center" vertical="center" wrapText="1"/>
    </xf>
    <xf numFmtId="44" fontId="49" fillId="16" borderId="1" xfId="1" applyFont="1" applyFill="1" applyBorder="1" applyAlignment="1">
      <alignment horizontal="center" vertical="center" wrapText="1"/>
    </xf>
    <xf numFmtId="2" fontId="49" fillId="16" borderId="5" xfId="0" applyNumberFormat="1" applyFont="1" applyFill="1" applyBorder="1" applyAlignment="1">
      <alignment horizontal="left" vertical="center" wrapText="1"/>
    </xf>
    <xf numFmtId="2" fontId="49" fillId="16" borderId="6" xfId="0" applyNumberFormat="1" applyFont="1" applyFill="1" applyBorder="1" applyAlignment="1">
      <alignment horizontal="left" vertical="center" wrapText="1"/>
    </xf>
    <xf numFmtId="2" fontId="49" fillId="16" borderId="1" xfId="0" applyNumberFormat="1" applyFont="1" applyFill="1" applyBorder="1" applyAlignment="1">
      <alignment horizontal="left" vertical="center" wrapText="1"/>
    </xf>
  </cellXfs>
  <cellStyles count="15">
    <cellStyle name="Millares" xfId="13" builtinId="3"/>
    <cellStyle name="Moneda" xfId="1" builtinId="4"/>
    <cellStyle name="Moneda 2 2 4" xfId="9" xr:uid="{AA3D16DE-4E81-4A00-8341-E83C5C253AE9}"/>
    <cellStyle name="Moneda 3" xfId="10" xr:uid="{6E89597E-57D2-42A9-8617-176CD0C6F436}"/>
    <cellStyle name="Moneda 4" xfId="4" xr:uid="{C08F31D4-225C-458B-B5DA-25745B84CA17}"/>
    <cellStyle name="Moneda 5" xfId="3" xr:uid="{8D4FC793-56B4-4760-9692-A5A7CBAFDE23}"/>
    <cellStyle name="Moneda 6" xfId="5" xr:uid="{C026975E-CFEA-443D-94F2-565C13A8D6A3}"/>
    <cellStyle name="Normal" xfId="0" builtinId="0"/>
    <cellStyle name="Normal 2" xfId="14" xr:uid="{8A99D6B4-0143-4736-971A-E9B9A830732D}"/>
    <cellStyle name="Normal 2 2 3" xfId="6" xr:uid="{4A68CA0F-0F0A-4A7A-98CB-CB656D5E79EE}"/>
    <cellStyle name="Normal 3" xfId="12" xr:uid="{FACFEDBB-B78F-4F10-AB14-C07D8CFA4BAB}"/>
    <cellStyle name="Normal 3 2" xfId="7" xr:uid="{F621D62A-C9CA-4006-AA90-99DA6DC25536}"/>
    <cellStyle name="Normal 4" xfId="11" xr:uid="{196E812D-CDDB-45BF-BB00-83098CDC6290}"/>
    <cellStyle name="Normal_comparativo" xfId="2" xr:uid="{283BF57E-D005-4F16-8462-DA4706209B0B}"/>
    <cellStyle name="Porcentaje 2 2" xfId="8" xr:uid="{EC317C62-203D-4E99-99E7-665C5B99FB3E}"/>
  </cellStyles>
  <dxfs count="0"/>
  <tableStyles count="0" defaultTableStyle="TableStyleMedium2" defaultPivotStyle="PivotStyleLight16"/>
  <colors>
    <mruColors>
      <color rgb="FFFAF5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761999</xdr:colOff>
      <xdr:row>0</xdr:row>
      <xdr:rowOff>0</xdr:rowOff>
    </xdr:from>
    <xdr:to>
      <xdr:col>6</xdr:col>
      <xdr:colOff>748392</xdr:colOff>
      <xdr:row>5</xdr:row>
      <xdr:rowOff>13607</xdr:rowOff>
    </xdr:to>
    <xdr:pic>
      <xdr:nvPicPr>
        <xdr:cNvPr id="3" name="Imagen 2">
          <a:extLst>
            <a:ext uri="{FF2B5EF4-FFF2-40B4-BE49-F238E27FC236}">
              <a16:creationId xmlns:a16="http://schemas.microsoft.com/office/drawing/2014/main" id="{BBC9076E-B9B4-A26A-5CC1-0B3735DB99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1999" y="0"/>
          <a:ext cx="5374822" cy="9797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0</xdr:colOff>
      <xdr:row>4</xdr:row>
      <xdr:rowOff>22225</xdr:rowOff>
    </xdr:to>
    <xdr:pic>
      <xdr:nvPicPr>
        <xdr:cNvPr id="3" name="Imagen 2">
          <a:extLst>
            <a:ext uri="{FF2B5EF4-FFF2-40B4-BE49-F238E27FC236}">
              <a16:creationId xmlns:a16="http://schemas.microsoft.com/office/drawing/2014/main" id="{4E5C6116-FD8D-4802-A374-3B1101937C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572000" cy="736600"/>
        </a:xfrm>
        <a:prstGeom prst="rect">
          <a:avLst/>
        </a:prstGeom>
      </xdr:spPr>
    </xdr:pic>
    <xdr:clientData/>
  </xdr:twoCellAnchor>
  <xdr:oneCellAnchor>
    <xdr:from>
      <xdr:col>11</xdr:col>
      <xdr:colOff>761999</xdr:colOff>
      <xdr:row>0</xdr:row>
      <xdr:rowOff>0</xdr:rowOff>
    </xdr:from>
    <xdr:ext cx="4651375" cy="736600"/>
    <xdr:pic>
      <xdr:nvPicPr>
        <xdr:cNvPr id="2" name="Imagen 1">
          <a:extLst>
            <a:ext uri="{FF2B5EF4-FFF2-40B4-BE49-F238E27FC236}">
              <a16:creationId xmlns:a16="http://schemas.microsoft.com/office/drawing/2014/main" id="{90DDD3CD-53FB-4C6B-8199-40BF6ADBB4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620874" y="0"/>
          <a:ext cx="4651375" cy="736600"/>
        </a:xfrm>
        <a:prstGeom prst="rect">
          <a:avLst/>
        </a:prstGeom>
      </xdr:spPr>
    </xdr:pic>
    <xdr:clientData/>
  </xdr:oneCellAnchor>
  <xdr:oneCellAnchor>
    <xdr:from>
      <xdr:col>27</xdr:col>
      <xdr:colOff>761999</xdr:colOff>
      <xdr:row>0</xdr:row>
      <xdr:rowOff>0</xdr:rowOff>
    </xdr:from>
    <xdr:ext cx="3810001" cy="736600"/>
    <xdr:pic>
      <xdr:nvPicPr>
        <xdr:cNvPr id="4" name="Imagen 3">
          <a:extLst>
            <a:ext uri="{FF2B5EF4-FFF2-40B4-BE49-F238E27FC236}">
              <a16:creationId xmlns:a16="http://schemas.microsoft.com/office/drawing/2014/main" id="{0E856978-C42F-4DFB-9FDE-DC736FB936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9035374" y="0"/>
          <a:ext cx="3810001" cy="73660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0</xdr:row>
      <xdr:rowOff>0</xdr:rowOff>
    </xdr:from>
    <xdr:to>
      <xdr:col>4</xdr:col>
      <xdr:colOff>9525</xdr:colOff>
      <xdr:row>4</xdr:row>
      <xdr:rowOff>19050</xdr:rowOff>
    </xdr:to>
    <xdr:pic>
      <xdr:nvPicPr>
        <xdr:cNvPr id="3" name="Imagen 2">
          <a:extLst>
            <a:ext uri="{FF2B5EF4-FFF2-40B4-BE49-F238E27FC236}">
              <a16:creationId xmlns:a16="http://schemas.microsoft.com/office/drawing/2014/main" id="{2E01DB76-55B6-4219-AC74-D861CDE5AB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81050" y="0"/>
          <a:ext cx="4991100" cy="7810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11906</xdr:colOff>
      <xdr:row>0</xdr:row>
      <xdr:rowOff>0</xdr:rowOff>
    </xdr:from>
    <xdr:to>
      <xdr:col>8</xdr:col>
      <xdr:colOff>11906</xdr:colOff>
      <xdr:row>5</xdr:row>
      <xdr:rowOff>0</xdr:rowOff>
    </xdr:to>
    <xdr:pic>
      <xdr:nvPicPr>
        <xdr:cNvPr id="3" name="Imagen 2">
          <a:extLst>
            <a:ext uri="{FF2B5EF4-FFF2-40B4-BE49-F238E27FC236}">
              <a16:creationId xmlns:a16="http://schemas.microsoft.com/office/drawing/2014/main" id="{FE78E9DE-BC0D-4C7B-8017-76FC007714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35906" y="0"/>
          <a:ext cx="5298281" cy="9525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Julian  Andrade" id="{C3DB6E18-A0F3-4DEE-842F-50A4AF12B725}" userId="S::Julian.Andrade@lip.com.co::3437e6f4-9e00-418c-80e0-c764c9ab85fb"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E11" dT="2024-12-05T13:55:48.70" personId="{C3DB6E18-A0F3-4DEE-842F-50A4AF12B725}" id="{37D0AAFA-D8A4-4206-BF8A-E4B548584321}">
    <text>FALTA ESTA SEDE, PERO NO ESTÁ EL DIAGNÓSTICO</text>
  </threadedComment>
  <threadedComment ref="E14" dT="2024-12-05T20:50:50.60" personId="{C3DB6E18-A0F3-4DEE-842F-50A4AF12B725}" id="{5D09ADD6-1DD8-4223-885B-76300F5D8091}">
    <text xml:space="preserve">APARECE CON OTRO NOMBRE “HORNILLA”
</text>
  </threadedComment>
  <threadedComment ref="D42" dT="2024-12-05T20:53:36.18" personId="{C3DB6E18-A0F3-4DEE-842F-50A4AF12B725}" id="{7F0E7C66-46D9-4B51-AA0E-B63DD19B7DDE}">
    <text>NO TIENEN DIAGNÓSTICO</text>
  </threadedComment>
  <threadedComment ref="D44" dT="2024-12-05T21:26:32.66" personId="{C3DB6E18-A0F3-4DEE-842F-50A4AF12B725}" id="{40ADB1CA-5955-4E6D-9B7A-403C874049D1}">
    <text>FALTA EN EL SIMAT</text>
  </threadedComment>
  <threadedComment ref="D57" dT="2024-12-05T21:31:05.19" personId="{C3DB6E18-A0F3-4DEE-842F-50A4AF12B725}" id="{75C41EAD-3A33-407F-8314-BA09D1F39DB8}">
    <text>NO ESTA EN EL SIMAT</text>
  </threadedComment>
  <threadedComment ref="D65" dT="2024-12-05T20:56:08.64" personId="{C3DB6E18-A0F3-4DEE-842F-50A4AF12B725}" id="{4DE8A1B1-FD6D-4DC2-806F-5D51FDB9C6EE}">
    <text xml:space="preserve">SIN DIAGNÓSTICO
</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2A81B-3385-4F98-821C-1DD7B7C53BF1}">
  <dimension ref="B2:H136"/>
  <sheetViews>
    <sheetView workbookViewId="0">
      <selection activeCell="F141" sqref="F141"/>
    </sheetView>
  </sheetViews>
  <sheetFormatPr baseColWidth="10" defaultColWidth="11.453125" defaultRowHeight="14.5" x14ac:dyDescent="0.35"/>
  <cols>
    <col min="4" max="4" width="13" bestFit="1" customWidth="1"/>
    <col min="7" max="7" width="13" bestFit="1" customWidth="1"/>
  </cols>
  <sheetData>
    <row r="2" spans="2:8" ht="15" thickBot="1" x14ac:dyDescent="0.4"/>
    <row r="3" spans="2:8" ht="35" thickBot="1" x14ac:dyDescent="0.4">
      <c r="B3" s="37" t="s">
        <v>0</v>
      </c>
      <c r="C3" s="38" t="s">
        <v>1</v>
      </c>
      <c r="D3" s="39" t="s">
        <v>2</v>
      </c>
      <c r="E3" s="38" t="s">
        <v>3</v>
      </c>
      <c r="F3" s="38" t="s">
        <v>4</v>
      </c>
      <c r="G3" s="39" t="s">
        <v>5</v>
      </c>
      <c r="H3" s="40" t="s">
        <v>6</v>
      </c>
    </row>
    <row r="4" spans="2:8" ht="35" thickBot="1" x14ac:dyDescent="0.4">
      <c r="B4" s="41">
        <v>1</v>
      </c>
      <c r="C4" s="42" t="s">
        <v>7</v>
      </c>
      <c r="D4" s="42">
        <v>213473001580</v>
      </c>
      <c r="E4" s="43" t="s">
        <v>8</v>
      </c>
      <c r="F4" s="80" t="s">
        <v>9</v>
      </c>
      <c r="G4" s="43">
        <v>213473000320</v>
      </c>
      <c r="H4" s="81">
        <v>57</v>
      </c>
    </row>
    <row r="5" spans="2:8" ht="35" thickBot="1" x14ac:dyDescent="0.4">
      <c r="B5" s="41">
        <v>2</v>
      </c>
      <c r="C5" s="42" t="s">
        <v>7</v>
      </c>
      <c r="D5" s="42">
        <v>213473001580</v>
      </c>
      <c r="E5" s="44" t="s">
        <v>8</v>
      </c>
      <c r="F5" s="80" t="s">
        <v>10</v>
      </c>
      <c r="G5" s="43">
        <v>213473001580</v>
      </c>
      <c r="H5" s="42">
        <v>462</v>
      </c>
    </row>
    <row r="6" spans="2:8" ht="23" x14ac:dyDescent="0.35">
      <c r="B6" s="426">
        <v>3</v>
      </c>
      <c r="C6" s="426" t="s">
        <v>7</v>
      </c>
      <c r="D6" s="426">
        <v>213473001580</v>
      </c>
      <c r="E6" s="45" t="s">
        <v>11</v>
      </c>
      <c r="F6" s="430" t="s">
        <v>12</v>
      </c>
      <c r="G6" s="428">
        <v>213042000039</v>
      </c>
      <c r="H6" s="426">
        <v>14</v>
      </c>
    </row>
    <row r="7" spans="2:8" ht="15" thickBot="1" x14ac:dyDescent="0.4">
      <c r="B7" s="427"/>
      <c r="C7" s="427"/>
      <c r="D7" s="427"/>
      <c r="E7" s="43" t="s">
        <v>13</v>
      </c>
      <c r="F7" s="429"/>
      <c r="G7" s="429"/>
      <c r="H7" s="427"/>
    </row>
    <row r="8" spans="2:8" ht="23" x14ac:dyDescent="0.35">
      <c r="B8" s="426">
        <v>4</v>
      </c>
      <c r="C8" s="426" t="s">
        <v>7</v>
      </c>
      <c r="D8" s="426">
        <v>213473001580</v>
      </c>
      <c r="E8" s="45" t="s">
        <v>11</v>
      </c>
      <c r="F8" s="430" t="s">
        <v>14</v>
      </c>
      <c r="G8" s="428">
        <v>213042000110</v>
      </c>
      <c r="H8" s="426">
        <v>9</v>
      </c>
    </row>
    <row r="9" spans="2:8" ht="15" thickBot="1" x14ac:dyDescent="0.4">
      <c r="B9" s="427"/>
      <c r="C9" s="427"/>
      <c r="D9" s="427"/>
      <c r="E9" s="43" t="s">
        <v>13</v>
      </c>
      <c r="F9" s="429"/>
      <c r="G9" s="429"/>
      <c r="H9" s="427"/>
    </row>
    <row r="10" spans="2:8" ht="35" thickBot="1" x14ac:dyDescent="0.4">
      <c r="B10" s="41">
        <v>5</v>
      </c>
      <c r="C10" s="42" t="s">
        <v>7</v>
      </c>
      <c r="D10" s="42">
        <v>213473001580</v>
      </c>
      <c r="E10" s="43" t="s">
        <v>8</v>
      </c>
      <c r="F10" s="80" t="s">
        <v>15</v>
      </c>
      <c r="G10" s="43">
        <v>213473000117</v>
      </c>
      <c r="H10" s="42">
        <v>91</v>
      </c>
    </row>
    <row r="11" spans="2:8" ht="15" thickBot="1" x14ac:dyDescent="0.4">
      <c r="B11" s="41">
        <v>6</v>
      </c>
      <c r="C11" s="42" t="s">
        <v>16</v>
      </c>
      <c r="D11" s="42">
        <v>213160000060</v>
      </c>
      <c r="E11" s="43" t="s">
        <v>17</v>
      </c>
      <c r="F11" s="43" t="s">
        <v>18</v>
      </c>
      <c r="G11" s="43">
        <v>213160001376</v>
      </c>
      <c r="H11" s="82">
        <v>8</v>
      </c>
    </row>
    <row r="12" spans="2:8" ht="15" thickBot="1" x14ac:dyDescent="0.4">
      <c r="B12" s="41">
        <v>7</v>
      </c>
      <c r="C12" s="42" t="s">
        <v>16</v>
      </c>
      <c r="D12" s="42">
        <v>213160000060</v>
      </c>
      <c r="E12" s="43" t="s">
        <v>17</v>
      </c>
      <c r="F12" s="43" t="s">
        <v>19</v>
      </c>
      <c r="G12" s="43">
        <v>213160000051</v>
      </c>
      <c r="H12" s="82">
        <v>6</v>
      </c>
    </row>
    <row r="13" spans="2:8" ht="15" thickBot="1" x14ac:dyDescent="0.4">
      <c r="B13" s="41">
        <v>8</v>
      </c>
      <c r="C13" s="42" t="s">
        <v>16</v>
      </c>
      <c r="D13" s="42">
        <v>213160000060</v>
      </c>
      <c r="E13" s="43" t="s">
        <v>17</v>
      </c>
      <c r="F13" s="80" t="s">
        <v>20</v>
      </c>
      <c r="G13" s="43">
        <v>213160001350</v>
      </c>
      <c r="H13" s="42">
        <v>9</v>
      </c>
    </row>
    <row r="14" spans="2:8" ht="15" thickBot="1" x14ac:dyDescent="0.4">
      <c r="B14" s="41">
        <v>9</v>
      </c>
      <c r="C14" s="42" t="s">
        <v>16</v>
      </c>
      <c r="D14" s="42">
        <v>213160000060</v>
      </c>
      <c r="E14" s="43" t="s">
        <v>17</v>
      </c>
      <c r="F14" s="80" t="s">
        <v>21</v>
      </c>
      <c r="G14" s="43">
        <v>213160001287</v>
      </c>
      <c r="H14" s="42">
        <v>28</v>
      </c>
    </row>
    <row r="15" spans="2:8" ht="23.5" thickBot="1" x14ac:dyDescent="0.4">
      <c r="B15" s="41">
        <v>10</v>
      </c>
      <c r="C15" s="42" t="s">
        <v>16</v>
      </c>
      <c r="D15" s="42">
        <v>213160000060</v>
      </c>
      <c r="E15" s="43" t="s">
        <v>17</v>
      </c>
      <c r="F15" s="80" t="s">
        <v>22</v>
      </c>
      <c r="G15" s="43">
        <v>213160001317</v>
      </c>
      <c r="H15" s="42">
        <v>22</v>
      </c>
    </row>
    <row r="16" spans="2:8" ht="23.5" thickBot="1" x14ac:dyDescent="0.4">
      <c r="B16" s="41">
        <v>11</v>
      </c>
      <c r="C16" s="42" t="s">
        <v>16</v>
      </c>
      <c r="D16" s="42">
        <v>213160000060</v>
      </c>
      <c r="E16" s="43" t="s">
        <v>17</v>
      </c>
      <c r="F16" s="43" t="s">
        <v>23</v>
      </c>
      <c r="G16" s="43">
        <v>213160000167</v>
      </c>
      <c r="H16" s="82">
        <v>19</v>
      </c>
    </row>
    <row r="17" spans="2:8" ht="15" thickBot="1" x14ac:dyDescent="0.4">
      <c r="B17" s="41">
        <v>12</v>
      </c>
      <c r="C17" s="42" t="s">
        <v>16</v>
      </c>
      <c r="D17" s="42">
        <v>213160000060</v>
      </c>
      <c r="E17" s="43" t="s">
        <v>17</v>
      </c>
      <c r="F17" s="80" t="s">
        <v>24</v>
      </c>
      <c r="G17" s="43">
        <v>213670000994</v>
      </c>
      <c r="H17" s="42">
        <v>20</v>
      </c>
    </row>
    <row r="18" spans="2:8" ht="15" thickBot="1" x14ac:dyDescent="0.4">
      <c r="B18" s="41">
        <v>13</v>
      </c>
      <c r="C18" s="42" t="s">
        <v>16</v>
      </c>
      <c r="D18" s="42">
        <v>213160000060</v>
      </c>
      <c r="E18" s="43" t="s">
        <v>17</v>
      </c>
      <c r="F18" s="80" t="s">
        <v>25</v>
      </c>
      <c r="G18" s="43">
        <v>213670000641</v>
      </c>
      <c r="H18" s="42">
        <v>84</v>
      </c>
    </row>
    <row r="19" spans="2:8" ht="15" thickBot="1" x14ac:dyDescent="0.4">
      <c r="B19" s="41">
        <v>14</v>
      </c>
      <c r="C19" s="42" t="s">
        <v>16</v>
      </c>
      <c r="D19" s="42">
        <v>213160000060</v>
      </c>
      <c r="E19" s="43" t="s">
        <v>17</v>
      </c>
      <c r="F19" s="80" t="s">
        <v>26</v>
      </c>
      <c r="G19" s="43">
        <v>213670000986</v>
      </c>
      <c r="H19" s="42">
        <v>15</v>
      </c>
    </row>
    <row r="20" spans="2:8" ht="15" thickBot="1" x14ac:dyDescent="0.4">
      <c r="B20" s="41">
        <v>15</v>
      </c>
      <c r="C20" s="42" t="s">
        <v>16</v>
      </c>
      <c r="D20" s="42">
        <v>213160000060</v>
      </c>
      <c r="E20" s="43" t="s">
        <v>17</v>
      </c>
      <c r="F20" s="80" t="s">
        <v>27</v>
      </c>
      <c r="G20" s="43">
        <v>213160000043</v>
      </c>
      <c r="H20" s="42">
        <v>30</v>
      </c>
    </row>
    <row r="21" spans="2:8" ht="15" thickBot="1" x14ac:dyDescent="0.4">
      <c r="B21" s="41">
        <v>16</v>
      </c>
      <c r="C21" s="42" t="s">
        <v>16</v>
      </c>
      <c r="D21" s="42">
        <v>213160000060</v>
      </c>
      <c r="E21" s="43" t="s">
        <v>17</v>
      </c>
      <c r="F21" s="80" t="s">
        <v>28</v>
      </c>
      <c r="G21" s="43">
        <v>213160001155</v>
      </c>
      <c r="H21" s="42">
        <v>9</v>
      </c>
    </row>
    <row r="22" spans="2:8" ht="15" thickBot="1" x14ac:dyDescent="0.4">
      <c r="B22" s="41">
        <v>17</v>
      </c>
      <c r="C22" s="42" t="s">
        <v>16</v>
      </c>
      <c r="D22" s="42">
        <v>213160000060</v>
      </c>
      <c r="E22" s="43" t="s">
        <v>17</v>
      </c>
      <c r="F22" s="83" t="s">
        <v>29</v>
      </c>
      <c r="G22" s="43">
        <v>213160001295</v>
      </c>
      <c r="H22" s="82">
        <v>8</v>
      </c>
    </row>
    <row r="23" spans="2:8" ht="35" thickBot="1" x14ac:dyDescent="0.4">
      <c r="B23" s="41">
        <v>18</v>
      </c>
      <c r="C23" s="42" t="s">
        <v>16</v>
      </c>
      <c r="D23" s="42">
        <v>213160000060</v>
      </c>
      <c r="E23" s="43" t="s">
        <v>17</v>
      </c>
      <c r="F23" s="80" t="s">
        <v>30</v>
      </c>
      <c r="G23" s="43">
        <v>213160000060</v>
      </c>
      <c r="H23" s="42">
        <v>159</v>
      </c>
    </row>
    <row r="24" spans="2:8" ht="15" thickBot="1" x14ac:dyDescent="0.4">
      <c r="B24" s="41">
        <v>19</v>
      </c>
      <c r="C24" s="42" t="s">
        <v>16</v>
      </c>
      <c r="D24" s="42">
        <v>213160000060</v>
      </c>
      <c r="E24" s="43" t="s">
        <v>17</v>
      </c>
      <c r="F24" s="80" t="s">
        <v>31</v>
      </c>
      <c r="G24" s="43">
        <v>213160001341</v>
      </c>
      <c r="H24" s="42">
        <v>11</v>
      </c>
    </row>
    <row r="25" spans="2:8" ht="15" thickBot="1" x14ac:dyDescent="0.4">
      <c r="B25" s="41">
        <v>20</v>
      </c>
      <c r="C25" s="42" t="s">
        <v>16</v>
      </c>
      <c r="D25" s="42">
        <v>213160000060</v>
      </c>
      <c r="E25" s="43" t="s">
        <v>17</v>
      </c>
      <c r="F25" s="80" t="s">
        <v>32</v>
      </c>
      <c r="G25" s="43">
        <v>213160001254</v>
      </c>
      <c r="H25" s="42">
        <v>16</v>
      </c>
    </row>
    <row r="26" spans="2:8" ht="15" thickBot="1" x14ac:dyDescent="0.4">
      <c r="B26" s="41">
        <v>21</v>
      </c>
      <c r="C26" s="42" t="s">
        <v>16</v>
      </c>
      <c r="D26" s="42">
        <v>213160000060</v>
      </c>
      <c r="E26" s="43" t="s">
        <v>17</v>
      </c>
      <c r="F26" s="43" t="s">
        <v>33</v>
      </c>
      <c r="G26" s="43">
        <v>213160001222</v>
      </c>
      <c r="H26" s="82">
        <v>10</v>
      </c>
    </row>
    <row r="27" spans="2:8" ht="15" thickBot="1" x14ac:dyDescent="0.4">
      <c r="B27" s="41">
        <v>22</v>
      </c>
      <c r="C27" s="42" t="s">
        <v>16</v>
      </c>
      <c r="D27" s="42">
        <v>213160000060</v>
      </c>
      <c r="E27" s="43" t="s">
        <v>17</v>
      </c>
      <c r="F27" s="80" t="s">
        <v>34</v>
      </c>
      <c r="G27" s="43">
        <v>213160001279</v>
      </c>
      <c r="H27" s="42">
        <v>26</v>
      </c>
    </row>
    <row r="28" spans="2:8" ht="15" thickBot="1" x14ac:dyDescent="0.4">
      <c r="B28" s="41">
        <v>23</v>
      </c>
      <c r="C28" s="42" t="s">
        <v>16</v>
      </c>
      <c r="D28" s="42">
        <v>213160000060</v>
      </c>
      <c r="E28" s="43" t="s">
        <v>17</v>
      </c>
      <c r="F28" s="43" t="s">
        <v>35</v>
      </c>
      <c r="G28" s="43">
        <v>213160000027</v>
      </c>
      <c r="H28" s="82">
        <v>9</v>
      </c>
    </row>
    <row r="29" spans="2:8" ht="15" thickBot="1" x14ac:dyDescent="0.4">
      <c r="B29" s="41">
        <v>24</v>
      </c>
      <c r="C29" s="42" t="s">
        <v>16</v>
      </c>
      <c r="D29" s="42">
        <v>213160000060</v>
      </c>
      <c r="E29" s="43" t="s">
        <v>17</v>
      </c>
      <c r="F29" s="43" t="s">
        <v>36</v>
      </c>
      <c r="G29" s="43">
        <v>213160000078</v>
      </c>
      <c r="H29" s="82">
        <v>11</v>
      </c>
    </row>
    <row r="30" spans="2:8" ht="15" thickBot="1" x14ac:dyDescent="0.4">
      <c r="B30" s="41">
        <v>25</v>
      </c>
      <c r="C30" s="42" t="s">
        <v>16</v>
      </c>
      <c r="D30" s="42">
        <v>213160000060</v>
      </c>
      <c r="E30" s="43" t="s">
        <v>17</v>
      </c>
      <c r="F30" s="43" t="s">
        <v>37</v>
      </c>
      <c r="G30" s="43">
        <v>213160000086</v>
      </c>
      <c r="H30" s="82">
        <v>18</v>
      </c>
    </row>
    <row r="31" spans="2:8" ht="15" thickBot="1" x14ac:dyDescent="0.4">
      <c r="B31" s="41">
        <v>26</v>
      </c>
      <c r="C31" s="42" t="s">
        <v>16</v>
      </c>
      <c r="D31" s="42">
        <v>213160000060</v>
      </c>
      <c r="E31" s="43" t="s">
        <v>17</v>
      </c>
      <c r="F31" s="80" t="s">
        <v>38</v>
      </c>
      <c r="G31" s="43">
        <v>213160000094</v>
      </c>
      <c r="H31" s="42">
        <v>7</v>
      </c>
    </row>
    <row r="32" spans="2:8" ht="15" thickBot="1" x14ac:dyDescent="0.4">
      <c r="B32" s="41">
        <v>27</v>
      </c>
      <c r="C32" s="42" t="s">
        <v>16</v>
      </c>
      <c r="D32" s="42">
        <v>213160000060</v>
      </c>
      <c r="E32" s="43" t="s">
        <v>17</v>
      </c>
      <c r="F32" s="80" t="s">
        <v>39</v>
      </c>
      <c r="G32" s="43">
        <v>213160000132</v>
      </c>
      <c r="H32" s="42">
        <v>17</v>
      </c>
    </row>
    <row r="33" spans="2:8" ht="23.5" thickBot="1" x14ac:dyDescent="0.4">
      <c r="B33" s="41">
        <v>28</v>
      </c>
      <c r="C33" s="42" t="s">
        <v>16</v>
      </c>
      <c r="D33" s="42">
        <v>213160000060</v>
      </c>
      <c r="E33" s="43" t="s">
        <v>17</v>
      </c>
      <c r="F33" s="80" t="s">
        <v>40</v>
      </c>
      <c r="G33" s="43">
        <v>213160001368</v>
      </c>
      <c r="H33" s="42">
        <v>103</v>
      </c>
    </row>
    <row r="34" spans="2:8" ht="23.5" thickBot="1" x14ac:dyDescent="0.4">
      <c r="B34" s="41">
        <v>29</v>
      </c>
      <c r="C34" s="42" t="s">
        <v>16</v>
      </c>
      <c r="D34" s="42">
        <v>213160000060</v>
      </c>
      <c r="E34" s="43" t="s">
        <v>17</v>
      </c>
      <c r="F34" s="80" t="s">
        <v>41</v>
      </c>
      <c r="G34" s="43">
        <v>213160001333</v>
      </c>
      <c r="H34" s="42">
        <v>7</v>
      </c>
    </row>
    <row r="35" spans="2:8" ht="15" thickBot="1" x14ac:dyDescent="0.4">
      <c r="B35" s="41">
        <v>30</v>
      </c>
      <c r="C35" s="42" t="s">
        <v>16</v>
      </c>
      <c r="D35" s="42">
        <v>213160000060</v>
      </c>
      <c r="E35" s="43" t="s">
        <v>17</v>
      </c>
      <c r="F35" s="80" t="s">
        <v>42</v>
      </c>
      <c r="G35" s="43">
        <v>213160800015</v>
      </c>
      <c r="H35" s="42">
        <v>10</v>
      </c>
    </row>
    <row r="36" spans="2:8" ht="15" thickBot="1" x14ac:dyDescent="0.4">
      <c r="B36" s="41">
        <v>31</v>
      </c>
      <c r="C36" s="42" t="s">
        <v>16</v>
      </c>
      <c r="D36" s="42">
        <v>213160000060</v>
      </c>
      <c r="E36" s="43" t="s">
        <v>17</v>
      </c>
      <c r="F36" s="80" t="s">
        <v>43</v>
      </c>
      <c r="G36" s="43">
        <v>213160800031</v>
      </c>
      <c r="H36" s="42">
        <v>12</v>
      </c>
    </row>
    <row r="37" spans="2:8" ht="15" thickBot="1" x14ac:dyDescent="0.4">
      <c r="B37" s="41">
        <v>32</v>
      </c>
      <c r="C37" s="42" t="s">
        <v>44</v>
      </c>
      <c r="D37" s="42">
        <v>213473000052</v>
      </c>
      <c r="E37" s="43" t="s">
        <v>45</v>
      </c>
      <c r="F37" s="80" t="s">
        <v>46</v>
      </c>
      <c r="G37" s="43">
        <v>213473000079</v>
      </c>
      <c r="H37" s="42">
        <v>148</v>
      </c>
    </row>
    <row r="38" spans="2:8" ht="23.5" thickBot="1" x14ac:dyDescent="0.4">
      <c r="B38" s="41">
        <v>33</v>
      </c>
      <c r="C38" s="42" t="s">
        <v>44</v>
      </c>
      <c r="D38" s="42">
        <v>213473000052</v>
      </c>
      <c r="E38" s="43" t="s">
        <v>45</v>
      </c>
      <c r="F38" s="80" t="s">
        <v>47</v>
      </c>
      <c r="G38" s="43">
        <v>213473000354</v>
      </c>
      <c r="H38" s="42">
        <v>396</v>
      </c>
    </row>
    <row r="39" spans="2:8" ht="15" thickBot="1" x14ac:dyDescent="0.4">
      <c r="B39" s="41">
        <v>34</v>
      </c>
      <c r="C39" s="42" t="s">
        <v>44</v>
      </c>
      <c r="D39" s="42">
        <v>213473000052</v>
      </c>
      <c r="E39" s="43" t="s">
        <v>45</v>
      </c>
      <c r="F39" s="80" t="s">
        <v>48</v>
      </c>
      <c r="G39" s="43">
        <v>213473000788</v>
      </c>
      <c r="H39" s="42">
        <v>41</v>
      </c>
    </row>
    <row r="40" spans="2:8" ht="15" thickBot="1" x14ac:dyDescent="0.4">
      <c r="B40" s="41">
        <v>35</v>
      </c>
      <c r="C40" s="42" t="s">
        <v>44</v>
      </c>
      <c r="D40" s="42">
        <v>213473000052</v>
      </c>
      <c r="E40" s="43" t="s">
        <v>45</v>
      </c>
      <c r="F40" s="43" t="s">
        <v>49</v>
      </c>
      <c r="G40" s="43">
        <v>213473001008</v>
      </c>
      <c r="H40" s="82">
        <v>24</v>
      </c>
    </row>
    <row r="41" spans="2:8" ht="15" thickBot="1" x14ac:dyDescent="0.4">
      <c r="B41" s="41">
        <v>36</v>
      </c>
      <c r="C41" s="42" t="s">
        <v>44</v>
      </c>
      <c r="D41" s="42">
        <v>213473000052</v>
      </c>
      <c r="E41" s="43" t="s">
        <v>45</v>
      </c>
      <c r="F41" s="80" t="s">
        <v>50</v>
      </c>
      <c r="G41" s="43">
        <v>213473001016</v>
      </c>
      <c r="H41" s="42">
        <v>10</v>
      </c>
    </row>
    <row r="42" spans="2:8" ht="15" thickBot="1" x14ac:dyDescent="0.4">
      <c r="B42" s="41">
        <v>37</v>
      </c>
      <c r="C42" s="42" t="s">
        <v>44</v>
      </c>
      <c r="D42" s="42">
        <v>213473000052</v>
      </c>
      <c r="E42" s="43" t="s">
        <v>45</v>
      </c>
      <c r="F42" s="80" t="s">
        <v>51</v>
      </c>
      <c r="G42" s="43">
        <v>213473001385</v>
      </c>
      <c r="H42" s="42">
        <v>58</v>
      </c>
    </row>
    <row r="43" spans="2:8" ht="15" thickBot="1" x14ac:dyDescent="0.4">
      <c r="B43" s="41">
        <v>38</v>
      </c>
      <c r="C43" s="42" t="s">
        <v>44</v>
      </c>
      <c r="D43" s="42">
        <v>213473000052</v>
      </c>
      <c r="E43" s="43" t="s">
        <v>45</v>
      </c>
      <c r="F43" s="80" t="s">
        <v>52</v>
      </c>
      <c r="G43" s="43">
        <v>213473001733</v>
      </c>
      <c r="H43" s="42">
        <v>7</v>
      </c>
    </row>
    <row r="44" spans="2:8" ht="23" x14ac:dyDescent="0.35">
      <c r="B44" s="426">
        <v>39</v>
      </c>
      <c r="C44" s="426" t="s">
        <v>44</v>
      </c>
      <c r="D44" s="426">
        <v>213473000052</v>
      </c>
      <c r="E44" s="428" t="s">
        <v>45</v>
      </c>
      <c r="F44" s="84" t="s">
        <v>53</v>
      </c>
      <c r="G44" s="428">
        <v>213473000052</v>
      </c>
      <c r="H44" s="426">
        <v>198</v>
      </c>
    </row>
    <row r="45" spans="2:8" ht="15" thickBot="1" x14ac:dyDescent="0.4">
      <c r="B45" s="427"/>
      <c r="C45" s="427"/>
      <c r="D45" s="427"/>
      <c r="E45" s="429"/>
      <c r="F45" s="43" t="s">
        <v>54</v>
      </c>
      <c r="G45" s="429"/>
      <c r="H45" s="427"/>
    </row>
    <row r="46" spans="2:8" ht="15" thickBot="1" x14ac:dyDescent="0.4">
      <c r="B46" s="41">
        <v>40</v>
      </c>
      <c r="C46" s="42" t="s">
        <v>44</v>
      </c>
      <c r="D46" s="42">
        <v>213473000052</v>
      </c>
      <c r="E46" s="43" t="s">
        <v>45</v>
      </c>
      <c r="F46" s="80" t="s">
        <v>55</v>
      </c>
      <c r="G46" s="43">
        <v>213473001750</v>
      </c>
      <c r="H46" s="42">
        <v>19</v>
      </c>
    </row>
    <row r="47" spans="2:8" ht="57.5" x14ac:dyDescent="0.35">
      <c r="B47" s="46"/>
      <c r="C47" s="45"/>
      <c r="D47" s="45"/>
      <c r="E47" s="45" t="s">
        <v>56</v>
      </c>
      <c r="F47" s="45"/>
      <c r="G47" s="45"/>
      <c r="H47" s="45"/>
    </row>
    <row r="48" spans="2:8" ht="15" thickBot="1" x14ac:dyDescent="0.4">
      <c r="B48" s="41">
        <v>41</v>
      </c>
      <c r="C48" s="42" t="s">
        <v>57</v>
      </c>
      <c r="D48" s="42">
        <v>213670000200</v>
      </c>
      <c r="E48" s="43" t="s">
        <v>58</v>
      </c>
      <c r="F48" s="80" t="s">
        <v>59</v>
      </c>
      <c r="G48" s="43">
        <v>213670000099</v>
      </c>
      <c r="H48" s="42">
        <v>23</v>
      </c>
    </row>
    <row r="49" spans="2:8" ht="57.5" x14ac:dyDescent="0.35">
      <c r="B49" s="46"/>
      <c r="C49" s="45"/>
      <c r="D49" s="45"/>
      <c r="E49" s="45" t="s">
        <v>56</v>
      </c>
      <c r="F49" s="84"/>
      <c r="G49" s="45"/>
      <c r="H49" s="45"/>
    </row>
    <row r="50" spans="2:8" ht="15" thickBot="1" x14ac:dyDescent="0.4">
      <c r="B50" s="41">
        <v>42</v>
      </c>
      <c r="C50" s="42" t="s">
        <v>57</v>
      </c>
      <c r="D50" s="42">
        <v>213670000200</v>
      </c>
      <c r="E50" s="43" t="s">
        <v>58</v>
      </c>
      <c r="F50" s="80" t="s">
        <v>60</v>
      </c>
      <c r="G50" s="43">
        <v>213670001311</v>
      </c>
      <c r="H50" s="42">
        <v>38</v>
      </c>
    </row>
    <row r="51" spans="2:8" ht="15" thickBot="1" x14ac:dyDescent="0.4">
      <c r="B51" s="41">
        <v>43</v>
      </c>
      <c r="C51" s="42" t="s">
        <v>57</v>
      </c>
      <c r="D51" s="42">
        <v>213670000200</v>
      </c>
      <c r="E51" s="43" t="s">
        <v>58</v>
      </c>
      <c r="F51" s="43" t="s">
        <v>61</v>
      </c>
      <c r="G51" s="43">
        <v>213670000820</v>
      </c>
      <c r="H51" s="81">
        <v>24</v>
      </c>
    </row>
    <row r="52" spans="2:8" ht="35" thickBot="1" x14ac:dyDescent="0.4">
      <c r="B52" s="41">
        <v>44</v>
      </c>
      <c r="C52" s="42" t="s">
        <v>57</v>
      </c>
      <c r="D52" s="42">
        <v>213670000200</v>
      </c>
      <c r="E52" s="43" t="s">
        <v>62</v>
      </c>
      <c r="F52" s="80" t="s">
        <v>63</v>
      </c>
      <c r="G52" s="43">
        <v>213670000838</v>
      </c>
      <c r="H52" s="42">
        <v>27</v>
      </c>
    </row>
    <row r="53" spans="2:8" ht="23" x14ac:dyDescent="0.35">
      <c r="B53" s="428"/>
      <c r="C53" s="428"/>
      <c r="D53" s="428"/>
      <c r="E53" s="45" t="s">
        <v>64</v>
      </c>
      <c r="F53" s="428"/>
      <c r="G53" s="428"/>
      <c r="H53" s="428"/>
    </row>
    <row r="54" spans="2:8" ht="15" thickBot="1" x14ac:dyDescent="0.4">
      <c r="B54" s="429"/>
      <c r="C54" s="429"/>
      <c r="D54" s="429"/>
      <c r="E54" s="43" t="s">
        <v>58</v>
      </c>
      <c r="F54" s="429"/>
      <c r="G54" s="429"/>
      <c r="H54" s="429"/>
    </row>
    <row r="55" spans="2:8" ht="15" thickBot="1" x14ac:dyDescent="0.4">
      <c r="B55" s="41">
        <v>45</v>
      </c>
      <c r="C55" s="42" t="s">
        <v>57</v>
      </c>
      <c r="D55" s="42">
        <v>213670000200</v>
      </c>
      <c r="E55" s="43" t="s">
        <v>58</v>
      </c>
      <c r="F55" s="80" t="s">
        <v>65</v>
      </c>
      <c r="G55" s="43">
        <v>213670001061</v>
      </c>
      <c r="H55" s="42">
        <v>37</v>
      </c>
    </row>
    <row r="56" spans="2:8" ht="23.5" thickBot="1" x14ac:dyDescent="0.4">
      <c r="B56" s="41">
        <v>46</v>
      </c>
      <c r="C56" s="42" t="s">
        <v>57</v>
      </c>
      <c r="D56" s="42">
        <v>213670000200</v>
      </c>
      <c r="E56" s="43" t="s">
        <v>58</v>
      </c>
      <c r="F56" s="80" t="s">
        <v>66</v>
      </c>
      <c r="G56" s="43">
        <v>213670001087</v>
      </c>
      <c r="H56" s="42">
        <v>23</v>
      </c>
    </row>
    <row r="57" spans="2:8" ht="15" thickBot="1" x14ac:dyDescent="0.4">
      <c r="B57" s="41">
        <v>47</v>
      </c>
      <c r="C57" s="42" t="s">
        <v>57</v>
      </c>
      <c r="D57" s="42">
        <v>213670000200</v>
      </c>
      <c r="E57" s="43" t="s">
        <v>58</v>
      </c>
      <c r="F57" s="80" t="s">
        <v>67</v>
      </c>
      <c r="G57" s="43">
        <v>213670001095</v>
      </c>
      <c r="H57" s="42">
        <v>9</v>
      </c>
    </row>
    <row r="58" spans="2:8" ht="15" thickBot="1" x14ac:dyDescent="0.4">
      <c r="B58" s="41">
        <v>48</v>
      </c>
      <c r="C58" s="42" t="s">
        <v>57</v>
      </c>
      <c r="D58" s="42">
        <v>213670000200</v>
      </c>
      <c r="E58" s="43" t="s">
        <v>58</v>
      </c>
      <c r="F58" s="80" t="s">
        <v>68</v>
      </c>
      <c r="G58" s="43">
        <v>213670001150</v>
      </c>
      <c r="H58" s="42">
        <v>1</v>
      </c>
    </row>
    <row r="59" spans="2:8" ht="58" thickBot="1" x14ac:dyDescent="0.4">
      <c r="B59" s="41">
        <v>49</v>
      </c>
      <c r="C59" s="45"/>
      <c r="D59" s="45"/>
      <c r="E59" s="45" t="s">
        <v>56</v>
      </c>
      <c r="F59" s="84"/>
      <c r="G59" s="45"/>
      <c r="H59" s="45"/>
    </row>
    <row r="60" spans="2:8" ht="15" thickBot="1" x14ac:dyDescent="0.4">
      <c r="B60" s="41">
        <v>50</v>
      </c>
      <c r="C60" s="42" t="s">
        <v>57</v>
      </c>
      <c r="D60" s="42">
        <v>213670000200</v>
      </c>
      <c r="E60" s="43" t="s">
        <v>58</v>
      </c>
      <c r="F60" s="80" t="s">
        <v>69</v>
      </c>
      <c r="G60" s="43">
        <v>213670000722</v>
      </c>
      <c r="H60" s="42">
        <v>16</v>
      </c>
    </row>
    <row r="61" spans="2:8" ht="23.5" thickBot="1" x14ac:dyDescent="0.4">
      <c r="B61" s="41">
        <v>51</v>
      </c>
      <c r="C61" s="42" t="s">
        <v>57</v>
      </c>
      <c r="D61" s="42">
        <v>213670000200</v>
      </c>
      <c r="E61" s="43" t="s">
        <v>58</v>
      </c>
      <c r="F61" s="80" t="s">
        <v>70</v>
      </c>
      <c r="G61" s="43">
        <v>213670000731</v>
      </c>
      <c r="H61" s="42">
        <v>7</v>
      </c>
    </row>
    <row r="62" spans="2:8" ht="15" thickBot="1" x14ac:dyDescent="0.4">
      <c r="B62" s="41">
        <v>52</v>
      </c>
      <c r="C62" s="42" t="s">
        <v>57</v>
      </c>
      <c r="D62" s="42">
        <v>213670000200</v>
      </c>
      <c r="E62" s="43" t="s">
        <v>58</v>
      </c>
      <c r="F62" s="80" t="s">
        <v>71</v>
      </c>
      <c r="G62" s="43">
        <v>213670000790</v>
      </c>
      <c r="H62" s="42">
        <v>22</v>
      </c>
    </row>
    <row r="63" spans="2:8" ht="15" thickBot="1" x14ac:dyDescent="0.4">
      <c r="B63" s="41">
        <v>53</v>
      </c>
      <c r="C63" s="42" t="s">
        <v>57</v>
      </c>
      <c r="D63" s="42">
        <v>213670000200</v>
      </c>
      <c r="E63" s="43" t="s">
        <v>58</v>
      </c>
      <c r="F63" s="80" t="s">
        <v>72</v>
      </c>
      <c r="G63" s="43">
        <v>213670000854</v>
      </c>
      <c r="H63" s="42">
        <v>20</v>
      </c>
    </row>
    <row r="64" spans="2:8" ht="15" thickBot="1" x14ac:dyDescent="0.4">
      <c r="B64" s="41">
        <v>54</v>
      </c>
      <c r="C64" s="42" t="s">
        <v>57</v>
      </c>
      <c r="D64" s="42">
        <v>213670000200</v>
      </c>
      <c r="E64" s="43" t="s">
        <v>58</v>
      </c>
      <c r="F64" s="80" t="s">
        <v>73</v>
      </c>
      <c r="G64" s="43">
        <v>213670000927</v>
      </c>
      <c r="H64" s="42">
        <v>14</v>
      </c>
    </row>
    <row r="65" spans="2:8" ht="15" thickBot="1" x14ac:dyDescent="0.4">
      <c r="B65" s="41">
        <v>55</v>
      </c>
      <c r="C65" s="42" t="s">
        <v>57</v>
      </c>
      <c r="D65" s="42">
        <v>213670000200</v>
      </c>
      <c r="E65" s="43" t="s">
        <v>58</v>
      </c>
      <c r="F65" s="80" t="s">
        <v>74</v>
      </c>
      <c r="G65" s="43">
        <v>213670000137</v>
      </c>
      <c r="H65" s="42">
        <v>27</v>
      </c>
    </row>
    <row r="66" spans="2:8" ht="15" thickBot="1" x14ac:dyDescent="0.4">
      <c r="B66" s="41">
        <v>56</v>
      </c>
      <c r="C66" s="42" t="s">
        <v>57</v>
      </c>
      <c r="D66" s="42">
        <v>213670000200</v>
      </c>
      <c r="E66" s="43" t="s">
        <v>58</v>
      </c>
      <c r="F66" s="80" t="s">
        <v>46</v>
      </c>
      <c r="G66" s="43">
        <v>213670000251</v>
      </c>
      <c r="H66" s="42">
        <v>7</v>
      </c>
    </row>
    <row r="67" spans="2:8" ht="15" thickBot="1" x14ac:dyDescent="0.4">
      <c r="B67" s="41">
        <v>57</v>
      </c>
      <c r="C67" s="42" t="s">
        <v>57</v>
      </c>
      <c r="D67" s="42">
        <v>213670000200</v>
      </c>
      <c r="E67" s="43" t="s">
        <v>58</v>
      </c>
      <c r="F67" s="80" t="s">
        <v>32</v>
      </c>
      <c r="G67" s="43">
        <v>213670000480</v>
      </c>
      <c r="H67" s="42">
        <v>20</v>
      </c>
    </row>
    <row r="68" spans="2:8" ht="23.5" thickBot="1" x14ac:dyDescent="0.4">
      <c r="B68" s="41">
        <v>58</v>
      </c>
      <c r="C68" s="42" t="s">
        <v>57</v>
      </c>
      <c r="D68" s="42">
        <v>213670000200</v>
      </c>
      <c r="E68" s="43" t="s">
        <v>58</v>
      </c>
      <c r="F68" s="80" t="s">
        <v>75</v>
      </c>
      <c r="G68" s="43">
        <v>213670000498</v>
      </c>
      <c r="H68" s="42">
        <v>7</v>
      </c>
    </row>
    <row r="69" spans="2:8" ht="23.5" thickBot="1" x14ac:dyDescent="0.4">
      <c r="B69" s="41">
        <v>59</v>
      </c>
      <c r="C69" s="42" t="s">
        <v>57</v>
      </c>
      <c r="D69" s="42">
        <v>213670000200</v>
      </c>
      <c r="E69" s="43" t="s">
        <v>58</v>
      </c>
      <c r="F69" s="44" t="s">
        <v>76</v>
      </c>
      <c r="G69" s="43">
        <v>213670000200</v>
      </c>
      <c r="H69" s="82">
        <v>234</v>
      </c>
    </row>
    <row r="70" spans="2:8" ht="15" thickBot="1" x14ac:dyDescent="0.4">
      <c r="B70" s="41">
        <v>60</v>
      </c>
      <c r="C70" s="42" t="s">
        <v>57</v>
      </c>
      <c r="D70" s="42">
        <v>213670000200</v>
      </c>
      <c r="E70" s="43" t="s">
        <v>58</v>
      </c>
      <c r="F70" s="80" t="s">
        <v>77</v>
      </c>
      <c r="G70" s="43">
        <v>213670001385</v>
      </c>
      <c r="H70" s="42">
        <v>16</v>
      </c>
    </row>
    <row r="71" spans="2:8" ht="23.5" thickBot="1" x14ac:dyDescent="0.4">
      <c r="B71" s="41">
        <v>61</v>
      </c>
      <c r="C71" s="42" t="s">
        <v>57</v>
      </c>
      <c r="D71" s="42">
        <v>213670000200</v>
      </c>
      <c r="E71" s="43" t="s">
        <v>58</v>
      </c>
      <c r="F71" s="80" t="s">
        <v>78</v>
      </c>
      <c r="G71" s="43">
        <v>213670001378</v>
      </c>
      <c r="H71" s="42">
        <v>14</v>
      </c>
    </row>
    <row r="72" spans="2:8" ht="15" thickBot="1" x14ac:dyDescent="0.4">
      <c r="B72" s="41">
        <v>62</v>
      </c>
      <c r="C72" s="42" t="s">
        <v>57</v>
      </c>
      <c r="D72" s="42">
        <v>213670000200</v>
      </c>
      <c r="E72" s="43" t="s">
        <v>58</v>
      </c>
      <c r="F72" s="80" t="s">
        <v>79</v>
      </c>
      <c r="G72" s="43">
        <v>213670000978</v>
      </c>
      <c r="H72" s="42">
        <v>12</v>
      </c>
    </row>
    <row r="73" spans="2:8" ht="15" thickBot="1" x14ac:dyDescent="0.4">
      <c r="B73" s="41">
        <v>63</v>
      </c>
      <c r="C73" s="42" t="s">
        <v>57</v>
      </c>
      <c r="D73" s="42">
        <v>213670000200</v>
      </c>
      <c r="E73" s="43" t="s">
        <v>58</v>
      </c>
      <c r="F73" s="80" t="s">
        <v>80</v>
      </c>
      <c r="G73" s="43">
        <v>113670001392</v>
      </c>
      <c r="H73" s="42">
        <v>764</v>
      </c>
    </row>
    <row r="74" spans="2:8" ht="15" thickBot="1" x14ac:dyDescent="0.4">
      <c r="B74" s="41">
        <v>64</v>
      </c>
      <c r="C74" s="47" t="s">
        <v>57</v>
      </c>
      <c r="D74" s="42">
        <v>213670000200</v>
      </c>
      <c r="E74" s="43" t="s">
        <v>58</v>
      </c>
      <c r="F74" s="80" t="s">
        <v>81</v>
      </c>
      <c r="G74" s="43">
        <v>213670001427</v>
      </c>
      <c r="H74" s="42">
        <v>15</v>
      </c>
    </row>
    <row r="75" spans="2:8" ht="46.5" thickBot="1" x14ac:dyDescent="0.4">
      <c r="B75" s="41">
        <v>65</v>
      </c>
      <c r="C75" s="47" t="s">
        <v>82</v>
      </c>
      <c r="D75" s="42">
        <v>213688001874</v>
      </c>
      <c r="E75" s="43" t="s">
        <v>83</v>
      </c>
      <c r="F75" s="80" t="s">
        <v>84</v>
      </c>
      <c r="G75" s="43">
        <v>213688001874</v>
      </c>
      <c r="H75" s="42">
        <v>168</v>
      </c>
    </row>
    <row r="76" spans="2:8" ht="15" customHeight="1" x14ac:dyDescent="0.35">
      <c r="B76" s="426">
        <v>66</v>
      </c>
      <c r="C76" s="48" t="s">
        <v>85</v>
      </c>
      <c r="D76" s="426">
        <v>213688001874</v>
      </c>
      <c r="E76" s="428" t="s">
        <v>83</v>
      </c>
      <c r="F76" s="84" t="s">
        <v>86</v>
      </c>
      <c r="G76" s="428">
        <v>213683000403</v>
      </c>
      <c r="H76" s="426">
        <v>10</v>
      </c>
    </row>
    <row r="77" spans="2:8" ht="15" thickBot="1" x14ac:dyDescent="0.4">
      <c r="B77" s="427"/>
      <c r="C77" s="42" t="s">
        <v>87</v>
      </c>
      <c r="D77" s="427"/>
      <c r="E77" s="429"/>
      <c r="F77" s="80" t="s">
        <v>88</v>
      </c>
      <c r="G77" s="429"/>
      <c r="H77" s="427"/>
    </row>
    <row r="78" spans="2:8" ht="15" customHeight="1" x14ac:dyDescent="0.35">
      <c r="B78" s="426">
        <v>67</v>
      </c>
      <c r="C78" s="48" t="s">
        <v>85</v>
      </c>
      <c r="D78" s="426">
        <v>213688001874</v>
      </c>
      <c r="E78" s="428" t="s">
        <v>83</v>
      </c>
      <c r="F78" s="430" t="s">
        <v>89</v>
      </c>
      <c r="G78" s="428">
        <v>213688000381</v>
      </c>
      <c r="H78" s="426">
        <v>9</v>
      </c>
    </row>
    <row r="79" spans="2:8" ht="15" thickBot="1" x14ac:dyDescent="0.4">
      <c r="B79" s="427"/>
      <c r="C79" s="42" t="s">
        <v>87</v>
      </c>
      <c r="D79" s="427"/>
      <c r="E79" s="429"/>
      <c r="F79" s="431"/>
      <c r="G79" s="429"/>
      <c r="H79" s="427"/>
    </row>
    <row r="80" spans="2:8" ht="15" customHeight="1" x14ac:dyDescent="0.35">
      <c r="B80" s="426">
        <v>68</v>
      </c>
      <c r="C80" s="48" t="s">
        <v>85</v>
      </c>
      <c r="D80" s="426">
        <v>213688001874</v>
      </c>
      <c r="E80" s="428" t="s">
        <v>83</v>
      </c>
      <c r="F80" s="430" t="s">
        <v>90</v>
      </c>
      <c r="G80" s="428">
        <v>213688000045</v>
      </c>
      <c r="H80" s="426">
        <v>19</v>
      </c>
    </row>
    <row r="81" spans="2:8" ht="15" thickBot="1" x14ac:dyDescent="0.4">
      <c r="B81" s="427"/>
      <c r="C81" s="42" t="s">
        <v>87</v>
      </c>
      <c r="D81" s="427"/>
      <c r="E81" s="429"/>
      <c r="F81" s="429"/>
      <c r="G81" s="429"/>
      <c r="H81" s="427"/>
    </row>
    <row r="82" spans="2:8" ht="15" customHeight="1" x14ac:dyDescent="0.35">
      <c r="B82" s="426">
        <v>69</v>
      </c>
      <c r="C82" s="48" t="s">
        <v>85</v>
      </c>
      <c r="D82" s="426">
        <v>213688001874</v>
      </c>
      <c r="E82" s="428" t="s">
        <v>83</v>
      </c>
      <c r="F82" s="430" t="s">
        <v>91</v>
      </c>
      <c r="G82" s="428">
        <v>213688000070</v>
      </c>
      <c r="H82" s="426">
        <v>17</v>
      </c>
    </row>
    <row r="83" spans="2:8" ht="15" thickBot="1" x14ac:dyDescent="0.4">
      <c r="B83" s="427"/>
      <c r="C83" s="42" t="s">
        <v>87</v>
      </c>
      <c r="D83" s="427"/>
      <c r="E83" s="429"/>
      <c r="F83" s="431"/>
      <c r="G83" s="429"/>
      <c r="H83" s="427"/>
    </row>
    <row r="84" spans="2:8" ht="15" customHeight="1" x14ac:dyDescent="0.35">
      <c r="B84" s="426">
        <v>70</v>
      </c>
      <c r="C84" s="48" t="s">
        <v>85</v>
      </c>
      <c r="D84" s="426">
        <v>213688001874</v>
      </c>
      <c r="E84" s="428" t="s">
        <v>83</v>
      </c>
      <c r="F84" s="430" t="s">
        <v>92</v>
      </c>
      <c r="G84" s="428">
        <v>213744000860</v>
      </c>
      <c r="H84" s="426">
        <v>58</v>
      </c>
    </row>
    <row r="85" spans="2:8" ht="15" thickBot="1" x14ac:dyDescent="0.4">
      <c r="B85" s="427"/>
      <c r="C85" s="42" t="s">
        <v>87</v>
      </c>
      <c r="D85" s="427"/>
      <c r="E85" s="429"/>
      <c r="F85" s="431"/>
      <c r="G85" s="429"/>
      <c r="H85" s="427"/>
    </row>
    <row r="86" spans="2:8" ht="15" customHeight="1" x14ac:dyDescent="0.35">
      <c r="B86" s="426">
        <v>71</v>
      </c>
      <c r="C86" s="48" t="s">
        <v>85</v>
      </c>
      <c r="D86" s="426">
        <v>213688001874</v>
      </c>
      <c r="E86" s="428" t="s">
        <v>83</v>
      </c>
      <c r="F86" s="430" t="s">
        <v>93</v>
      </c>
      <c r="G86" s="428">
        <v>413688001822</v>
      </c>
      <c r="H86" s="426">
        <v>19</v>
      </c>
    </row>
    <row r="87" spans="2:8" ht="15" thickBot="1" x14ac:dyDescent="0.4">
      <c r="B87" s="427"/>
      <c r="C87" s="42" t="s">
        <v>87</v>
      </c>
      <c r="D87" s="427"/>
      <c r="E87" s="429"/>
      <c r="F87" s="431"/>
      <c r="G87" s="429"/>
      <c r="H87" s="427"/>
    </row>
    <row r="88" spans="2:8" ht="15" customHeight="1" x14ac:dyDescent="0.35">
      <c r="B88" s="426">
        <v>72</v>
      </c>
      <c r="C88" s="48" t="s">
        <v>85</v>
      </c>
      <c r="D88" s="426">
        <v>213688001874</v>
      </c>
      <c r="E88" s="428" t="s">
        <v>83</v>
      </c>
      <c r="F88" s="430" t="s">
        <v>94</v>
      </c>
      <c r="G88" s="428">
        <v>213688010911</v>
      </c>
      <c r="H88" s="426">
        <v>41</v>
      </c>
    </row>
    <row r="89" spans="2:8" ht="15" thickBot="1" x14ac:dyDescent="0.4">
      <c r="B89" s="427"/>
      <c r="C89" s="42" t="s">
        <v>87</v>
      </c>
      <c r="D89" s="427"/>
      <c r="E89" s="429"/>
      <c r="F89" s="431"/>
      <c r="G89" s="429"/>
      <c r="H89" s="427"/>
    </row>
    <row r="90" spans="2:8" ht="15" customHeight="1" x14ac:dyDescent="0.35">
      <c r="B90" s="426">
        <v>73</v>
      </c>
      <c r="C90" s="48" t="s">
        <v>85</v>
      </c>
      <c r="D90" s="426">
        <v>213688001874</v>
      </c>
      <c r="E90" s="428" t="s">
        <v>83</v>
      </c>
      <c r="F90" s="430" t="s">
        <v>46</v>
      </c>
      <c r="G90" s="428">
        <v>213744000495</v>
      </c>
      <c r="H90" s="426">
        <v>12</v>
      </c>
    </row>
    <row r="91" spans="2:8" ht="15" thickBot="1" x14ac:dyDescent="0.4">
      <c r="B91" s="427"/>
      <c r="C91" s="42" t="s">
        <v>87</v>
      </c>
      <c r="D91" s="427"/>
      <c r="E91" s="429"/>
      <c r="F91" s="431"/>
      <c r="G91" s="429"/>
      <c r="H91" s="427"/>
    </row>
    <row r="92" spans="2:8" ht="15" customHeight="1" x14ac:dyDescent="0.35">
      <c r="B92" s="426">
        <v>74</v>
      </c>
      <c r="C92" s="48" t="s">
        <v>85</v>
      </c>
      <c r="D92" s="426">
        <v>213688001882</v>
      </c>
      <c r="E92" s="428" t="s">
        <v>95</v>
      </c>
      <c r="F92" s="430" t="s">
        <v>96</v>
      </c>
      <c r="G92" s="428">
        <v>213688800050</v>
      </c>
      <c r="H92" s="426">
        <v>17</v>
      </c>
    </row>
    <row r="93" spans="2:8" ht="15" thickBot="1" x14ac:dyDescent="0.4">
      <c r="B93" s="427"/>
      <c r="C93" s="42" t="s">
        <v>87</v>
      </c>
      <c r="D93" s="427"/>
      <c r="E93" s="429"/>
      <c r="F93" s="431"/>
      <c r="G93" s="429"/>
      <c r="H93" s="427"/>
    </row>
    <row r="94" spans="2:8" ht="23" x14ac:dyDescent="0.35">
      <c r="B94" s="426">
        <v>75</v>
      </c>
      <c r="C94" s="48" t="s">
        <v>85</v>
      </c>
      <c r="D94" s="426">
        <v>213688001882</v>
      </c>
      <c r="E94" s="428" t="s">
        <v>95</v>
      </c>
      <c r="F94" s="84" t="s">
        <v>97</v>
      </c>
      <c r="G94" s="428">
        <v>213688001882</v>
      </c>
      <c r="H94" s="426">
        <v>248</v>
      </c>
    </row>
    <row r="95" spans="2:8" ht="15" thickBot="1" x14ac:dyDescent="0.4">
      <c r="B95" s="427"/>
      <c r="C95" s="42" t="s">
        <v>87</v>
      </c>
      <c r="D95" s="427"/>
      <c r="E95" s="429"/>
      <c r="F95" s="80" t="s">
        <v>54</v>
      </c>
      <c r="G95" s="429"/>
      <c r="H95" s="427"/>
    </row>
    <row r="96" spans="2:8" ht="15" customHeight="1" x14ac:dyDescent="0.35">
      <c r="B96" s="426">
        <v>76</v>
      </c>
      <c r="C96" s="48" t="s">
        <v>85</v>
      </c>
      <c r="D96" s="426">
        <v>213688001882</v>
      </c>
      <c r="E96" s="428" t="s">
        <v>95</v>
      </c>
      <c r="F96" s="430" t="s">
        <v>98</v>
      </c>
      <c r="G96" s="428">
        <v>213688800017</v>
      </c>
      <c r="H96" s="426">
        <v>6</v>
      </c>
    </row>
    <row r="97" spans="2:8" ht="15" thickBot="1" x14ac:dyDescent="0.4">
      <c r="B97" s="427"/>
      <c r="C97" s="42" t="s">
        <v>87</v>
      </c>
      <c r="D97" s="427"/>
      <c r="E97" s="429"/>
      <c r="F97" s="431"/>
      <c r="G97" s="429"/>
      <c r="H97" s="427"/>
    </row>
    <row r="98" spans="2:8" ht="15" customHeight="1" x14ac:dyDescent="0.35">
      <c r="B98" s="426">
        <v>77</v>
      </c>
      <c r="C98" s="48" t="s">
        <v>85</v>
      </c>
      <c r="D98" s="426">
        <v>213688001882</v>
      </c>
      <c r="E98" s="428" t="s">
        <v>95</v>
      </c>
      <c r="F98" s="430" t="s">
        <v>99</v>
      </c>
      <c r="G98" s="428">
        <v>213688011403</v>
      </c>
      <c r="H98" s="426">
        <v>167</v>
      </c>
    </row>
    <row r="99" spans="2:8" ht="15" thickBot="1" x14ac:dyDescent="0.4">
      <c r="B99" s="427"/>
      <c r="C99" s="42" t="s">
        <v>87</v>
      </c>
      <c r="D99" s="427"/>
      <c r="E99" s="429"/>
      <c r="F99" s="431"/>
      <c r="G99" s="429"/>
      <c r="H99" s="427"/>
    </row>
    <row r="100" spans="2:8" ht="15" customHeight="1" x14ac:dyDescent="0.35">
      <c r="B100" s="426">
        <v>78</v>
      </c>
      <c r="C100" s="48" t="s">
        <v>85</v>
      </c>
      <c r="D100" s="426">
        <v>213688001882</v>
      </c>
      <c r="E100" s="428" t="s">
        <v>95</v>
      </c>
      <c r="F100" s="430" t="s">
        <v>100</v>
      </c>
      <c r="G100" s="428">
        <v>213683000322</v>
      </c>
      <c r="H100" s="426">
        <v>67</v>
      </c>
    </row>
    <row r="101" spans="2:8" ht="15" thickBot="1" x14ac:dyDescent="0.4">
      <c r="B101" s="427"/>
      <c r="C101" s="42" t="s">
        <v>87</v>
      </c>
      <c r="D101" s="427"/>
      <c r="E101" s="429"/>
      <c r="F101" s="431"/>
      <c r="G101" s="429"/>
      <c r="H101" s="427"/>
    </row>
    <row r="102" spans="2:8" ht="15" customHeight="1" x14ac:dyDescent="0.35">
      <c r="B102" s="426">
        <v>79</v>
      </c>
      <c r="C102" s="48" t="s">
        <v>85</v>
      </c>
      <c r="D102" s="426">
        <v>213688001882</v>
      </c>
      <c r="E102" s="428" t="s">
        <v>95</v>
      </c>
      <c r="F102" s="430" t="s">
        <v>101</v>
      </c>
      <c r="G102" s="428">
        <v>213683000471</v>
      </c>
      <c r="H102" s="426">
        <v>564</v>
      </c>
    </row>
    <row r="103" spans="2:8" ht="15" thickBot="1" x14ac:dyDescent="0.4">
      <c r="B103" s="427"/>
      <c r="C103" s="42" t="s">
        <v>87</v>
      </c>
      <c r="D103" s="427"/>
      <c r="E103" s="429"/>
      <c r="F103" s="431"/>
      <c r="G103" s="429"/>
      <c r="H103" s="427"/>
    </row>
    <row r="104" spans="2:8" ht="15" customHeight="1" x14ac:dyDescent="0.35">
      <c r="B104" s="426">
        <v>80</v>
      </c>
      <c r="C104" s="48" t="s">
        <v>85</v>
      </c>
      <c r="D104" s="426">
        <v>213688001882</v>
      </c>
      <c r="E104" s="428" t="s">
        <v>95</v>
      </c>
      <c r="F104" s="430" t="s">
        <v>102</v>
      </c>
      <c r="G104" s="428">
        <v>213688010938</v>
      </c>
      <c r="H104" s="426">
        <v>173</v>
      </c>
    </row>
    <row r="105" spans="2:8" ht="15" thickBot="1" x14ac:dyDescent="0.4">
      <c r="B105" s="427"/>
      <c r="C105" s="42" t="s">
        <v>87</v>
      </c>
      <c r="D105" s="427"/>
      <c r="E105" s="429"/>
      <c r="F105" s="431"/>
      <c r="G105" s="429"/>
      <c r="H105" s="427"/>
    </row>
    <row r="106" spans="2:8" ht="15" customHeight="1" x14ac:dyDescent="0.35">
      <c r="B106" s="426">
        <v>81</v>
      </c>
      <c r="C106" s="48" t="s">
        <v>85</v>
      </c>
      <c r="D106" s="426">
        <v>213688001882</v>
      </c>
      <c r="E106" s="428" t="s">
        <v>95</v>
      </c>
      <c r="F106" s="430" t="s">
        <v>103</v>
      </c>
      <c r="G106" s="428">
        <v>213688011004</v>
      </c>
      <c r="H106" s="426">
        <v>17</v>
      </c>
    </row>
    <row r="107" spans="2:8" ht="15" thickBot="1" x14ac:dyDescent="0.4">
      <c r="B107" s="427"/>
      <c r="C107" s="42" t="s">
        <v>87</v>
      </c>
      <c r="D107" s="427"/>
      <c r="E107" s="429"/>
      <c r="F107" s="431"/>
      <c r="G107" s="429"/>
      <c r="H107" s="427"/>
    </row>
    <row r="108" spans="2:8" ht="15" customHeight="1" x14ac:dyDescent="0.35">
      <c r="B108" s="426">
        <v>82</v>
      </c>
      <c r="C108" s="48" t="s">
        <v>85</v>
      </c>
      <c r="D108" s="426">
        <v>213688001882</v>
      </c>
      <c r="E108" s="428" t="s">
        <v>95</v>
      </c>
      <c r="F108" s="430" t="s">
        <v>104</v>
      </c>
      <c r="G108" s="428">
        <v>213688011039</v>
      </c>
      <c r="H108" s="426">
        <v>11</v>
      </c>
    </row>
    <row r="109" spans="2:8" ht="15" thickBot="1" x14ac:dyDescent="0.4">
      <c r="B109" s="427"/>
      <c r="C109" s="42" t="s">
        <v>87</v>
      </c>
      <c r="D109" s="427"/>
      <c r="E109" s="429"/>
      <c r="F109" s="429"/>
      <c r="G109" s="429"/>
      <c r="H109" s="427"/>
    </row>
    <row r="110" spans="2:8" ht="15" customHeight="1" x14ac:dyDescent="0.35">
      <c r="B110" s="426">
        <v>83</v>
      </c>
      <c r="C110" s="48" t="s">
        <v>85</v>
      </c>
      <c r="D110" s="426">
        <v>213688001882</v>
      </c>
      <c r="E110" s="428" t="s">
        <v>95</v>
      </c>
      <c r="F110" s="430" t="s">
        <v>105</v>
      </c>
      <c r="G110" s="428">
        <v>213744000991</v>
      </c>
      <c r="H110" s="426">
        <v>64</v>
      </c>
    </row>
    <row r="111" spans="2:8" ht="15" thickBot="1" x14ac:dyDescent="0.4">
      <c r="B111" s="427"/>
      <c r="C111" s="42" t="s">
        <v>87</v>
      </c>
      <c r="D111" s="427"/>
      <c r="E111" s="429"/>
      <c r="F111" s="431"/>
      <c r="G111" s="429"/>
      <c r="H111" s="427"/>
    </row>
    <row r="112" spans="2:8" ht="15" customHeight="1" x14ac:dyDescent="0.35">
      <c r="B112" s="426">
        <v>84</v>
      </c>
      <c r="C112" s="48" t="s">
        <v>85</v>
      </c>
      <c r="D112" s="426">
        <v>213688001882</v>
      </c>
      <c r="E112" s="428" t="s">
        <v>95</v>
      </c>
      <c r="F112" s="430" t="s">
        <v>106</v>
      </c>
      <c r="G112" s="428">
        <v>413688010899</v>
      </c>
      <c r="H112" s="426">
        <v>57</v>
      </c>
    </row>
    <row r="113" spans="2:8" ht="15" thickBot="1" x14ac:dyDescent="0.4">
      <c r="B113" s="427"/>
      <c r="C113" s="42" t="s">
        <v>87</v>
      </c>
      <c r="D113" s="427"/>
      <c r="E113" s="429"/>
      <c r="F113" s="431"/>
      <c r="G113" s="429"/>
      <c r="H113" s="427"/>
    </row>
    <row r="114" spans="2:8" ht="15" customHeight="1" x14ac:dyDescent="0.35">
      <c r="B114" s="426">
        <v>85</v>
      </c>
      <c r="C114" s="48" t="s">
        <v>85</v>
      </c>
      <c r="D114" s="426">
        <v>213688001882</v>
      </c>
      <c r="E114" s="428" t="s">
        <v>95</v>
      </c>
      <c r="F114" s="430" t="s">
        <v>107</v>
      </c>
      <c r="G114" s="428">
        <v>413688010953</v>
      </c>
      <c r="H114" s="426">
        <v>10</v>
      </c>
    </row>
    <row r="115" spans="2:8" ht="15" thickBot="1" x14ac:dyDescent="0.4">
      <c r="B115" s="427"/>
      <c r="C115" s="42" t="s">
        <v>87</v>
      </c>
      <c r="D115" s="427"/>
      <c r="E115" s="429"/>
      <c r="F115" s="431"/>
      <c r="G115" s="429"/>
      <c r="H115" s="427"/>
    </row>
    <row r="116" spans="2:8" ht="15" customHeight="1" x14ac:dyDescent="0.35">
      <c r="B116" s="426">
        <v>86</v>
      </c>
      <c r="C116" s="48" t="s">
        <v>85</v>
      </c>
      <c r="D116" s="426">
        <v>213688001882</v>
      </c>
      <c r="E116" s="428" t="s">
        <v>95</v>
      </c>
      <c r="F116" s="430" t="s">
        <v>20</v>
      </c>
      <c r="G116" s="428">
        <v>213688011420</v>
      </c>
      <c r="H116" s="426">
        <v>17</v>
      </c>
    </row>
    <row r="117" spans="2:8" ht="15" thickBot="1" x14ac:dyDescent="0.4">
      <c r="B117" s="427"/>
      <c r="C117" s="42" t="s">
        <v>87</v>
      </c>
      <c r="D117" s="427"/>
      <c r="E117" s="429"/>
      <c r="F117" s="431"/>
      <c r="G117" s="429"/>
      <c r="H117" s="427"/>
    </row>
    <row r="118" spans="2:8" ht="15" customHeight="1" x14ac:dyDescent="0.35">
      <c r="B118" s="426">
        <v>87</v>
      </c>
      <c r="C118" s="48" t="s">
        <v>85</v>
      </c>
      <c r="D118" s="426">
        <v>213688001882</v>
      </c>
      <c r="E118" s="428" t="s">
        <v>95</v>
      </c>
      <c r="F118" s="430" t="s">
        <v>108</v>
      </c>
      <c r="G118" s="428">
        <v>213688011071</v>
      </c>
      <c r="H118" s="426">
        <v>53</v>
      </c>
    </row>
    <row r="119" spans="2:8" ht="15" thickBot="1" x14ac:dyDescent="0.4">
      <c r="B119" s="427"/>
      <c r="C119" s="42" t="s">
        <v>87</v>
      </c>
      <c r="D119" s="427"/>
      <c r="E119" s="429"/>
      <c r="F119" s="431"/>
      <c r="G119" s="429"/>
      <c r="H119" s="427"/>
    </row>
    <row r="120" spans="2:8" ht="15" customHeight="1" x14ac:dyDescent="0.35">
      <c r="B120" s="426">
        <v>88</v>
      </c>
      <c r="C120" s="48" t="s">
        <v>85</v>
      </c>
      <c r="D120" s="426">
        <v>213688001882</v>
      </c>
      <c r="E120" s="428" t="s">
        <v>95</v>
      </c>
      <c r="F120" s="430" t="s">
        <v>109</v>
      </c>
      <c r="G120" s="428">
        <v>213688011080</v>
      </c>
      <c r="H120" s="426">
        <v>6</v>
      </c>
    </row>
    <row r="121" spans="2:8" ht="15" thickBot="1" x14ac:dyDescent="0.4">
      <c r="B121" s="427"/>
      <c r="C121" s="42" t="s">
        <v>87</v>
      </c>
      <c r="D121" s="427"/>
      <c r="E121" s="429"/>
      <c r="F121" s="431"/>
      <c r="G121" s="429"/>
      <c r="H121" s="427"/>
    </row>
    <row r="122" spans="2:8" ht="15" customHeight="1" x14ac:dyDescent="0.35">
      <c r="B122" s="426">
        <v>89</v>
      </c>
      <c r="C122" s="48" t="s">
        <v>85</v>
      </c>
      <c r="D122" s="426">
        <v>213688001882</v>
      </c>
      <c r="E122" s="428" t="s">
        <v>95</v>
      </c>
      <c r="F122" s="430" t="s">
        <v>110</v>
      </c>
      <c r="G122" s="428">
        <v>213688800068</v>
      </c>
      <c r="H122" s="426">
        <v>25</v>
      </c>
    </row>
    <row r="123" spans="2:8" ht="15" thickBot="1" x14ac:dyDescent="0.4">
      <c r="B123" s="427"/>
      <c r="C123" s="42" t="s">
        <v>87</v>
      </c>
      <c r="D123" s="427"/>
      <c r="E123" s="429"/>
      <c r="F123" s="431"/>
      <c r="G123" s="429"/>
      <c r="H123" s="427"/>
    </row>
    <row r="124" spans="2:8" ht="15" customHeight="1" x14ac:dyDescent="0.35">
      <c r="B124" s="426">
        <v>90</v>
      </c>
      <c r="C124" s="48" t="s">
        <v>85</v>
      </c>
      <c r="D124" s="426">
        <v>213688001882</v>
      </c>
      <c r="E124" s="428" t="s">
        <v>95</v>
      </c>
      <c r="F124" s="430" t="s">
        <v>111</v>
      </c>
      <c r="G124" s="428">
        <v>213688800025</v>
      </c>
      <c r="H124" s="426">
        <v>13</v>
      </c>
    </row>
    <row r="125" spans="2:8" ht="15" thickBot="1" x14ac:dyDescent="0.4">
      <c r="B125" s="427"/>
      <c r="C125" s="42" t="s">
        <v>87</v>
      </c>
      <c r="D125" s="427"/>
      <c r="E125" s="429"/>
      <c r="F125" s="431"/>
      <c r="G125" s="429"/>
      <c r="H125" s="427"/>
    </row>
    <row r="126" spans="2:8" ht="15" thickBot="1" x14ac:dyDescent="0.4">
      <c r="B126" s="41">
        <v>91</v>
      </c>
      <c r="C126" s="42" t="s">
        <v>112</v>
      </c>
      <c r="D126" s="42">
        <v>213744001238</v>
      </c>
      <c r="E126" s="43" t="s">
        <v>113</v>
      </c>
      <c r="F126" s="80" t="s">
        <v>113</v>
      </c>
      <c r="G126" s="43">
        <v>213744001238</v>
      </c>
      <c r="H126" s="42">
        <v>303</v>
      </c>
    </row>
    <row r="127" spans="2:8" ht="23.5" thickBot="1" x14ac:dyDescent="0.4">
      <c r="B127" s="41">
        <v>92</v>
      </c>
      <c r="C127" s="42" t="s">
        <v>112</v>
      </c>
      <c r="D127" s="42">
        <v>213744001238</v>
      </c>
      <c r="E127" s="43" t="s">
        <v>113</v>
      </c>
      <c r="F127" s="80" t="s">
        <v>114</v>
      </c>
      <c r="G127" s="43">
        <v>213744000177</v>
      </c>
      <c r="H127" s="42">
        <v>14</v>
      </c>
    </row>
    <row r="128" spans="2:8" ht="46.5" thickBot="1" x14ac:dyDescent="0.4">
      <c r="B128" s="41">
        <v>93</v>
      </c>
      <c r="C128" s="42" t="s">
        <v>112</v>
      </c>
      <c r="D128" s="42">
        <v>213744001238</v>
      </c>
      <c r="E128" s="43" t="s">
        <v>115</v>
      </c>
      <c r="F128" s="80" t="s">
        <v>116</v>
      </c>
      <c r="G128" s="43">
        <v>213744000037</v>
      </c>
      <c r="H128" s="42">
        <v>9</v>
      </c>
    </row>
    <row r="129" spans="2:8" ht="46.5" thickBot="1" x14ac:dyDescent="0.4">
      <c r="B129" s="41">
        <v>94</v>
      </c>
      <c r="C129" s="42" t="s">
        <v>112</v>
      </c>
      <c r="D129" s="42">
        <v>213744001238</v>
      </c>
      <c r="E129" s="43" t="s">
        <v>115</v>
      </c>
      <c r="F129" s="85" t="s">
        <v>117</v>
      </c>
      <c r="G129" s="43">
        <v>213744000321</v>
      </c>
      <c r="H129" s="81">
        <v>86</v>
      </c>
    </row>
    <row r="130" spans="2:8" ht="46.5" thickBot="1" x14ac:dyDescent="0.4">
      <c r="B130" s="41">
        <v>95</v>
      </c>
      <c r="C130" s="42" t="s">
        <v>112</v>
      </c>
      <c r="D130" s="42">
        <v>213744001238</v>
      </c>
      <c r="E130" s="43" t="s">
        <v>115</v>
      </c>
      <c r="F130" s="80" t="s">
        <v>118</v>
      </c>
      <c r="G130" s="43">
        <v>213744001475</v>
      </c>
      <c r="H130" s="42">
        <v>11</v>
      </c>
    </row>
    <row r="131" spans="2:8" ht="15" thickBot="1" x14ac:dyDescent="0.4">
      <c r="B131" s="41">
        <v>96</v>
      </c>
      <c r="C131" s="42" t="s">
        <v>112</v>
      </c>
      <c r="D131" s="42">
        <v>213744001238</v>
      </c>
      <c r="E131" s="43" t="s">
        <v>113</v>
      </c>
      <c r="F131" s="80" t="s">
        <v>119</v>
      </c>
      <c r="G131" s="43">
        <v>213744001815</v>
      </c>
      <c r="H131" s="42">
        <v>14</v>
      </c>
    </row>
    <row r="132" spans="2:8" ht="46.5" thickBot="1" x14ac:dyDescent="0.4">
      <c r="B132" s="41">
        <v>97</v>
      </c>
      <c r="C132" s="42" t="s">
        <v>112</v>
      </c>
      <c r="D132" s="42">
        <v>213744001238</v>
      </c>
      <c r="E132" s="43" t="s">
        <v>115</v>
      </c>
      <c r="F132" s="80" t="s">
        <v>120</v>
      </c>
      <c r="G132" s="43">
        <v>213744000070</v>
      </c>
      <c r="H132" s="42">
        <v>10</v>
      </c>
    </row>
    <row r="133" spans="2:8" ht="15" thickBot="1" x14ac:dyDescent="0.4">
      <c r="B133" s="41">
        <v>98</v>
      </c>
      <c r="C133" s="49" t="s">
        <v>112</v>
      </c>
      <c r="D133" s="42">
        <v>213744001238</v>
      </c>
      <c r="E133" s="43" t="s">
        <v>113</v>
      </c>
      <c r="F133" s="80" t="s">
        <v>121</v>
      </c>
      <c r="G133" s="43">
        <v>213744002501</v>
      </c>
      <c r="H133" s="42">
        <v>11</v>
      </c>
    </row>
    <row r="134" spans="2:8" ht="15" thickBot="1" x14ac:dyDescent="0.4">
      <c r="B134" s="41">
        <v>99</v>
      </c>
      <c r="C134" s="49" t="s">
        <v>112</v>
      </c>
      <c r="D134" s="42">
        <v>213744001238</v>
      </c>
      <c r="E134" s="43" t="s">
        <v>113</v>
      </c>
      <c r="F134" s="80" t="s">
        <v>122</v>
      </c>
      <c r="G134" s="43">
        <v>213744002504</v>
      </c>
      <c r="H134" s="42">
        <v>11</v>
      </c>
    </row>
    <row r="135" spans="2:8" ht="15" thickBot="1" x14ac:dyDescent="0.4">
      <c r="B135" s="41">
        <v>100</v>
      </c>
      <c r="C135" s="49" t="s">
        <v>112</v>
      </c>
      <c r="D135" s="42">
        <v>213744001238</v>
      </c>
      <c r="E135" s="43" t="s">
        <v>113</v>
      </c>
      <c r="F135" s="80" t="s">
        <v>21</v>
      </c>
      <c r="G135" s="43">
        <v>213744002200</v>
      </c>
      <c r="H135" s="42">
        <v>35</v>
      </c>
    </row>
    <row r="136" spans="2:8" x14ac:dyDescent="0.35">
      <c r="H136" s="86">
        <f>SUM(H4:H135)</f>
        <v>5957</v>
      </c>
    </row>
  </sheetData>
  <mergeCells count="172">
    <mergeCell ref="B8:B9"/>
    <mergeCell ref="C8:C9"/>
    <mergeCell ref="D8:D9"/>
    <mergeCell ref="F8:F9"/>
    <mergeCell ref="G8:G9"/>
    <mergeCell ref="H8:H9"/>
    <mergeCell ref="B6:B7"/>
    <mergeCell ref="C6:C7"/>
    <mergeCell ref="D6:D7"/>
    <mergeCell ref="F6:F7"/>
    <mergeCell ref="G6:G7"/>
    <mergeCell ref="H6:H7"/>
    <mergeCell ref="B53:B54"/>
    <mergeCell ref="C53:C54"/>
    <mergeCell ref="D53:D54"/>
    <mergeCell ref="F53:F54"/>
    <mergeCell ref="G53:G54"/>
    <mergeCell ref="H53:H54"/>
    <mergeCell ref="B44:B45"/>
    <mergeCell ref="C44:C45"/>
    <mergeCell ref="D44:D45"/>
    <mergeCell ref="E44:E45"/>
    <mergeCell ref="G44:G45"/>
    <mergeCell ref="H44:H45"/>
    <mergeCell ref="H78:H79"/>
    <mergeCell ref="B80:B81"/>
    <mergeCell ref="D80:D81"/>
    <mergeCell ref="E80:E81"/>
    <mergeCell ref="F80:F81"/>
    <mergeCell ref="G80:G81"/>
    <mergeCell ref="H80:H81"/>
    <mergeCell ref="B76:B77"/>
    <mergeCell ref="D76:D77"/>
    <mergeCell ref="E76:E77"/>
    <mergeCell ref="G76:G77"/>
    <mergeCell ref="H76:H77"/>
    <mergeCell ref="B78:B79"/>
    <mergeCell ref="D78:D79"/>
    <mergeCell ref="E78:E79"/>
    <mergeCell ref="F78:F79"/>
    <mergeCell ref="G78:G79"/>
    <mergeCell ref="B84:B85"/>
    <mergeCell ref="D84:D85"/>
    <mergeCell ref="E84:E85"/>
    <mergeCell ref="F84:F85"/>
    <mergeCell ref="G84:G85"/>
    <mergeCell ref="H84:H85"/>
    <mergeCell ref="B82:B83"/>
    <mergeCell ref="D82:D83"/>
    <mergeCell ref="E82:E83"/>
    <mergeCell ref="F82:F83"/>
    <mergeCell ref="G82:G83"/>
    <mergeCell ref="H82:H83"/>
    <mergeCell ref="B88:B89"/>
    <mergeCell ref="D88:D89"/>
    <mergeCell ref="E88:E89"/>
    <mergeCell ref="F88:F89"/>
    <mergeCell ref="G88:G89"/>
    <mergeCell ref="H88:H89"/>
    <mergeCell ref="B86:B87"/>
    <mergeCell ref="D86:D87"/>
    <mergeCell ref="E86:E87"/>
    <mergeCell ref="F86:F87"/>
    <mergeCell ref="G86:G87"/>
    <mergeCell ref="H86:H87"/>
    <mergeCell ref="B92:B93"/>
    <mergeCell ref="D92:D93"/>
    <mergeCell ref="E92:E93"/>
    <mergeCell ref="F92:F93"/>
    <mergeCell ref="G92:G93"/>
    <mergeCell ref="H92:H93"/>
    <mergeCell ref="B90:B91"/>
    <mergeCell ref="D90:D91"/>
    <mergeCell ref="E90:E91"/>
    <mergeCell ref="F90:F91"/>
    <mergeCell ref="G90:G91"/>
    <mergeCell ref="H90:H91"/>
    <mergeCell ref="B94:B95"/>
    <mergeCell ref="D94:D95"/>
    <mergeCell ref="E94:E95"/>
    <mergeCell ref="G94:G95"/>
    <mergeCell ref="H94:H95"/>
    <mergeCell ref="B96:B97"/>
    <mergeCell ref="D96:D97"/>
    <mergeCell ref="E96:E97"/>
    <mergeCell ref="F96:F97"/>
    <mergeCell ref="G96:G97"/>
    <mergeCell ref="B100:B101"/>
    <mergeCell ref="D100:D101"/>
    <mergeCell ref="E100:E101"/>
    <mergeCell ref="F100:F101"/>
    <mergeCell ref="G100:G101"/>
    <mergeCell ref="H100:H101"/>
    <mergeCell ref="H96:H97"/>
    <mergeCell ref="B98:B99"/>
    <mergeCell ref="D98:D99"/>
    <mergeCell ref="E98:E99"/>
    <mergeCell ref="F98:F99"/>
    <mergeCell ref="G98:G99"/>
    <mergeCell ref="H98:H99"/>
    <mergeCell ref="B104:B105"/>
    <mergeCell ref="D104:D105"/>
    <mergeCell ref="E104:E105"/>
    <mergeCell ref="F104:F105"/>
    <mergeCell ref="G104:G105"/>
    <mergeCell ref="H104:H105"/>
    <mergeCell ref="B102:B103"/>
    <mergeCell ref="D102:D103"/>
    <mergeCell ref="E102:E103"/>
    <mergeCell ref="F102:F103"/>
    <mergeCell ref="G102:G103"/>
    <mergeCell ref="H102:H103"/>
    <mergeCell ref="B108:B109"/>
    <mergeCell ref="D108:D109"/>
    <mergeCell ref="E108:E109"/>
    <mergeCell ref="F108:F109"/>
    <mergeCell ref="G108:G109"/>
    <mergeCell ref="H108:H109"/>
    <mergeCell ref="B106:B107"/>
    <mergeCell ref="D106:D107"/>
    <mergeCell ref="E106:E107"/>
    <mergeCell ref="F106:F107"/>
    <mergeCell ref="G106:G107"/>
    <mergeCell ref="H106:H107"/>
    <mergeCell ref="B112:B113"/>
    <mergeCell ref="D112:D113"/>
    <mergeCell ref="E112:E113"/>
    <mergeCell ref="F112:F113"/>
    <mergeCell ref="G112:G113"/>
    <mergeCell ref="H112:H113"/>
    <mergeCell ref="B110:B111"/>
    <mergeCell ref="D110:D111"/>
    <mergeCell ref="E110:E111"/>
    <mergeCell ref="F110:F111"/>
    <mergeCell ref="G110:G111"/>
    <mergeCell ref="H110:H111"/>
    <mergeCell ref="B116:B117"/>
    <mergeCell ref="D116:D117"/>
    <mergeCell ref="E116:E117"/>
    <mergeCell ref="F116:F117"/>
    <mergeCell ref="G116:G117"/>
    <mergeCell ref="H116:H117"/>
    <mergeCell ref="B114:B115"/>
    <mergeCell ref="D114:D115"/>
    <mergeCell ref="E114:E115"/>
    <mergeCell ref="F114:F115"/>
    <mergeCell ref="G114:G115"/>
    <mergeCell ref="H114:H115"/>
    <mergeCell ref="B120:B121"/>
    <mergeCell ref="D120:D121"/>
    <mergeCell ref="E120:E121"/>
    <mergeCell ref="F120:F121"/>
    <mergeCell ref="G120:G121"/>
    <mergeCell ref="H120:H121"/>
    <mergeCell ref="B118:B119"/>
    <mergeCell ref="D118:D119"/>
    <mergeCell ref="E118:E119"/>
    <mergeCell ref="F118:F119"/>
    <mergeCell ref="G118:G119"/>
    <mergeCell ref="H118:H119"/>
    <mergeCell ref="B124:B125"/>
    <mergeCell ref="D124:D125"/>
    <mergeCell ref="E124:E125"/>
    <mergeCell ref="F124:F125"/>
    <mergeCell ref="G124:G125"/>
    <mergeCell ref="H124:H125"/>
    <mergeCell ref="B122:B123"/>
    <mergeCell ref="D122:D123"/>
    <mergeCell ref="E122:E123"/>
    <mergeCell ref="F122:F123"/>
    <mergeCell ref="G122:G123"/>
    <mergeCell ref="H122:H1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30E93-BB18-413F-B69D-263A49322608}">
  <sheetPr>
    <pageSetUpPr fitToPage="1"/>
  </sheetPr>
  <dimension ref="A1:AY85"/>
  <sheetViews>
    <sheetView zoomScale="26" zoomScaleNormal="26" workbookViewId="0">
      <selection activeCell="D3" sqref="D3"/>
    </sheetView>
  </sheetViews>
  <sheetFormatPr baseColWidth="10" defaultColWidth="11.453125" defaultRowHeight="21" x14ac:dyDescent="0.5"/>
  <cols>
    <col min="2" max="2" width="74" style="402" customWidth="1"/>
    <col min="3" max="3" width="36.7265625" customWidth="1"/>
    <col min="4" max="37" width="11.26953125" customWidth="1"/>
    <col min="38" max="51" width="13.1796875" customWidth="1"/>
  </cols>
  <sheetData>
    <row r="1" spans="1:51" ht="18.649999999999999" customHeight="1" x14ac:dyDescent="0.35">
      <c r="A1" s="434" t="s">
        <v>123</v>
      </c>
      <c r="B1" s="434"/>
      <c r="C1" s="434"/>
      <c r="D1" s="434"/>
      <c r="E1" s="434"/>
      <c r="F1" s="434"/>
      <c r="G1" s="434"/>
      <c r="H1" s="434"/>
      <c r="I1" s="434"/>
      <c r="J1" s="434"/>
      <c r="K1" s="434"/>
      <c r="L1" s="434"/>
      <c r="M1" s="434"/>
      <c r="N1" s="434"/>
      <c r="O1" s="434"/>
      <c r="P1" s="434"/>
      <c r="Q1" s="434"/>
      <c r="R1" s="434"/>
      <c r="S1" s="434"/>
      <c r="T1" s="434"/>
      <c r="U1" s="434"/>
      <c r="V1" s="434"/>
      <c r="W1" s="434"/>
      <c r="X1" s="434"/>
      <c r="Y1" s="434"/>
      <c r="Z1" s="434"/>
      <c r="AA1" s="434"/>
      <c r="AB1" s="434"/>
      <c r="AC1" s="434"/>
      <c r="AD1" s="434"/>
      <c r="AE1" s="434"/>
      <c r="AF1" s="434"/>
      <c r="AG1" s="434"/>
      <c r="AH1" s="434"/>
      <c r="AI1" s="434"/>
      <c r="AJ1" s="434"/>
      <c r="AK1" s="434"/>
      <c r="AL1" s="434"/>
      <c r="AM1" s="434"/>
      <c r="AN1" s="434"/>
      <c r="AO1" s="434"/>
      <c r="AP1" s="434"/>
      <c r="AQ1" s="434"/>
      <c r="AR1" s="434"/>
      <c r="AS1" s="434"/>
      <c r="AT1" s="434"/>
      <c r="AU1" s="434"/>
      <c r="AV1" s="434"/>
      <c r="AW1" s="434"/>
      <c r="AX1" s="434"/>
      <c r="AY1" s="434"/>
    </row>
    <row r="2" spans="1:51" ht="18" customHeight="1" x14ac:dyDescent="0.35">
      <c r="A2" s="433" t="s">
        <v>124</v>
      </c>
      <c r="B2" s="433"/>
      <c r="C2" s="433"/>
      <c r="D2" s="433"/>
      <c r="E2" s="433"/>
      <c r="F2" s="433"/>
      <c r="G2" s="433"/>
      <c r="H2" s="433"/>
      <c r="I2" s="433"/>
      <c r="J2" s="433"/>
      <c r="K2" s="433"/>
      <c r="L2" s="433"/>
      <c r="M2" s="433"/>
      <c r="N2" s="433"/>
      <c r="O2" s="433"/>
      <c r="P2" s="433"/>
      <c r="Q2" s="433"/>
      <c r="R2" s="433"/>
      <c r="S2" s="433"/>
      <c r="T2" s="433"/>
      <c r="U2" s="433"/>
      <c r="V2" s="433"/>
      <c r="W2" s="433"/>
      <c r="X2" s="433"/>
      <c r="Y2" s="433"/>
      <c r="Z2" s="433"/>
      <c r="AA2" s="433"/>
      <c r="AB2" s="433"/>
      <c r="AC2" s="433"/>
      <c r="AD2" s="433"/>
      <c r="AE2" s="433"/>
      <c r="AF2" s="433"/>
      <c r="AG2" s="433"/>
      <c r="AH2" s="433"/>
      <c r="AI2" s="433"/>
      <c r="AJ2" s="433"/>
      <c r="AK2" s="433"/>
      <c r="AL2" s="433"/>
      <c r="AM2" s="433"/>
      <c r="AN2" s="433"/>
      <c r="AO2" s="433"/>
      <c r="AP2" s="433"/>
      <c r="AQ2" s="433"/>
      <c r="AR2" s="433"/>
      <c r="AS2" s="433"/>
      <c r="AT2" s="433"/>
      <c r="AU2" s="433"/>
      <c r="AV2" s="433"/>
      <c r="AW2" s="433"/>
      <c r="AX2" s="433"/>
      <c r="AY2" s="433"/>
    </row>
    <row r="3" spans="1:51" ht="18" customHeight="1" x14ac:dyDescent="0.35">
      <c r="A3" s="439" t="s">
        <v>125</v>
      </c>
      <c r="B3" s="440" t="s">
        <v>126</v>
      </c>
      <c r="C3" s="439" t="s">
        <v>127</v>
      </c>
      <c r="D3" s="432" t="s">
        <v>128</v>
      </c>
      <c r="E3" s="432"/>
      <c r="F3" s="432"/>
      <c r="G3" s="432"/>
      <c r="H3" s="432"/>
      <c r="I3" s="432"/>
      <c r="J3" s="432"/>
      <c r="K3" s="432"/>
      <c r="L3" s="432"/>
      <c r="M3" s="432"/>
      <c r="N3" s="432"/>
      <c r="O3" s="432"/>
      <c r="P3" s="432"/>
      <c r="Q3" s="432"/>
      <c r="R3" s="432"/>
      <c r="S3" s="432"/>
      <c r="T3" s="432"/>
      <c r="U3" s="432"/>
      <c r="V3" s="432"/>
      <c r="W3" s="432"/>
      <c r="X3" s="432"/>
      <c r="Y3" s="432"/>
      <c r="Z3" s="432"/>
      <c r="AA3" s="432"/>
      <c r="AB3" s="433" t="s">
        <v>129</v>
      </c>
      <c r="AC3" s="433"/>
      <c r="AD3" s="433"/>
      <c r="AE3" s="433"/>
      <c r="AF3" s="433"/>
      <c r="AG3" s="433"/>
      <c r="AH3" s="433"/>
      <c r="AI3" s="433"/>
      <c r="AJ3" s="433"/>
      <c r="AK3" s="433"/>
      <c r="AL3" s="433"/>
      <c r="AM3" s="433"/>
      <c r="AN3" s="433"/>
      <c r="AO3" s="433"/>
      <c r="AP3" s="433"/>
      <c r="AQ3" s="433"/>
      <c r="AR3" s="433"/>
      <c r="AS3" s="433"/>
      <c r="AT3" s="432" t="s">
        <v>130</v>
      </c>
      <c r="AU3" s="432"/>
      <c r="AV3" s="432"/>
      <c r="AW3" s="432"/>
      <c r="AX3" s="432"/>
      <c r="AY3" s="432"/>
    </row>
    <row r="4" spans="1:51" ht="18" customHeight="1" x14ac:dyDescent="0.35">
      <c r="A4" s="439"/>
      <c r="B4" s="440"/>
      <c r="C4" s="439"/>
      <c r="D4" s="384">
        <v>45778</v>
      </c>
      <c r="E4" s="458">
        <v>45809</v>
      </c>
      <c r="F4" s="459"/>
      <c r="G4" s="459"/>
      <c r="H4" s="459"/>
      <c r="I4" s="458">
        <v>45839</v>
      </c>
      <c r="J4" s="459"/>
      <c r="K4" s="459"/>
      <c r="L4" s="459"/>
      <c r="M4" s="458">
        <v>45870</v>
      </c>
      <c r="N4" s="459"/>
      <c r="O4" s="459"/>
      <c r="P4" s="459"/>
      <c r="Q4" s="458">
        <v>45901</v>
      </c>
      <c r="R4" s="459"/>
      <c r="S4" s="459"/>
      <c r="T4" s="459"/>
      <c r="U4" s="458">
        <v>45931</v>
      </c>
      <c r="V4" s="459"/>
      <c r="W4" s="459"/>
      <c r="X4" s="459"/>
      <c r="Y4" s="458">
        <v>45962</v>
      </c>
      <c r="Z4" s="459"/>
      <c r="AA4" s="459"/>
      <c r="AB4" s="459"/>
      <c r="AC4" s="458">
        <v>45992</v>
      </c>
      <c r="AD4" s="459"/>
      <c r="AE4" s="459"/>
      <c r="AF4" s="459"/>
      <c r="AG4" s="458">
        <v>46023</v>
      </c>
      <c r="AH4" s="459"/>
      <c r="AI4" s="459"/>
      <c r="AJ4" s="459"/>
      <c r="AK4" s="458">
        <v>46054</v>
      </c>
      <c r="AL4" s="458"/>
      <c r="AM4" s="458"/>
      <c r="AN4" s="458"/>
      <c r="AO4" s="458">
        <v>46082</v>
      </c>
      <c r="AP4" s="458"/>
      <c r="AQ4" s="458"/>
      <c r="AR4" s="458"/>
      <c r="AS4" s="458">
        <v>46113</v>
      </c>
      <c r="AT4" s="459"/>
      <c r="AU4" s="459"/>
      <c r="AV4" s="459"/>
      <c r="AW4" s="443">
        <v>46143</v>
      </c>
      <c r="AX4" s="444"/>
      <c r="AY4" s="445"/>
    </row>
    <row r="5" spans="1:51" ht="15.65" customHeight="1" x14ac:dyDescent="0.35">
      <c r="A5" s="439"/>
      <c r="B5" s="440"/>
      <c r="C5" s="439"/>
      <c r="D5" s="385" t="s">
        <v>131</v>
      </c>
      <c r="E5" s="385" t="s">
        <v>132</v>
      </c>
      <c r="F5" s="385" t="s">
        <v>133</v>
      </c>
      <c r="G5" s="385" t="s">
        <v>134</v>
      </c>
      <c r="H5" s="385" t="s">
        <v>135</v>
      </c>
      <c r="I5" s="385" t="s">
        <v>136</v>
      </c>
      <c r="J5" s="385" t="s">
        <v>137</v>
      </c>
      <c r="K5" s="385" t="s">
        <v>138</v>
      </c>
      <c r="L5" s="385" t="s">
        <v>139</v>
      </c>
      <c r="M5" s="385" t="s">
        <v>140</v>
      </c>
      <c r="N5" s="385" t="s">
        <v>141</v>
      </c>
      <c r="O5" s="385" t="s">
        <v>142</v>
      </c>
      <c r="P5" s="385" t="s">
        <v>143</v>
      </c>
      <c r="Q5" s="385" t="s">
        <v>144</v>
      </c>
      <c r="R5" s="385" t="s">
        <v>145</v>
      </c>
      <c r="S5" s="385" t="s">
        <v>146</v>
      </c>
      <c r="T5" s="385" t="s">
        <v>147</v>
      </c>
      <c r="U5" s="385" t="s">
        <v>148</v>
      </c>
      <c r="V5" s="385" t="s">
        <v>149</v>
      </c>
      <c r="W5" s="385" t="s">
        <v>150</v>
      </c>
      <c r="X5" s="385" t="s">
        <v>151</v>
      </c>
      <c r="Y5" s="385" t="s">
        <v>152</v>
      </c>
      <c r="Z5" s="385" t="s">
        <v>153</v>
      </c>
      <c r="AA5" s="385" t="s">
        <v>154</v>
      </c>
      <c r="AB5" s="385" t="s">
        <v>155</v>
      </c>
      <c r="AC5" s="385" t="s">
        <v>156</v>
      </c>
      <c r="AD5" s="385" t="s">
        <v>157</v>
      </c>
      <c r="AE5" s="385" t="s">
        <v>158</v>
      </c>
      <c r="AF5" s="385" t="s">
        <v>159</v>
      </c>
      <c r="AG5" s="385" t="s">
        <v>160</v>
      </c>
      <c r="AH5" s="385" t="s">
        <v>161</v>
      </c>
      <c r="AI5" s="385" t="s">
        <v>162</v>
      </c>
      <c r="AJ5" s="385" t="s">
        <v>163</v>
      </c>
      <c r="AK5" s="385" t="s">
        <v>164</v>
      </c>
      <c r="AL5" s="385" t="s">
        <v>165</v>
      </c>
      <c r="AM5" s="385" t="s">
        <v>166</v>
      </c>
      <c r="AN5" s="385" t="s">
        <v>167</v>
      </c>
      <c r="AO5" s="385" t="s">
        <v>168</v>
      </c>
      <c r="AP5" s="385" t="s">
        <v>169</v>
      </c>
      <c r="AQ5" s="385" t="s">
        <v>170</v>
      </c>
      <c r="AR5" s="385" t="s">
        <v>171</v>
      </c>
      <c r="AS5" s="385" t="s">
        <v>172</v>
      </c>
      <c r="AT5" s="385" t="s">
        <v>173</v>
      </c>
      <c r="AU5" s="385" t="s">
        <v>174</v>
      </c>
      <c r="AV5" s="385" t="s">
        <v>175</v>
      </c>
      <c r="AW5" s="385" t="s">
        <v>176</v>
      </c>
      <c r="AX5" s="385" t="s">
        <v>177</v>
      </c>
      <c r="AY5" s="385" t="s">
        <v>178</v>
      </c>
    </row>
    <row r="6" spans="1:51" ht="23.5" customHeight="1" x14ac:dyDescent="0.35">
      <c r="A6" s="463" t="s">
        <v>179</v>
      </c>
      <c r="B6" s="463"/>
      <c r="C6" s="463"/>
      <c r="D6" s="463"/>
      <c r="E6" s="463"/>
      <c r="F6" s="463"/>
      <c r="G6" s="463"/>
      <c r="H6" s="463"/>
      <c r="I6" s="463"/>
      <c r="J6" s="300"/>
      <c r="K6" s="300"/>
      <c r="L6" s="300"/>
      <c r="M6" s="300"/>
      <c r="N6" s="300"/>
      <c r="O6" s="300"/>
      <c r="P6" s="300"/>
      <c r="Q6" s="300"/>
      <c r="R6" s="300"/>
      <c r="S6" s="300"/>
      <c r="T6" s="300"/>
      <c r="U6" s="300"/>
      <c r="V6" s="300"/>
      <c r="W6" s="300"/>
      <c r="X6" s="300"/>
      <c r="Y6" s="300"/>
      <c r="Z6" s="300"/>
      <c r="AA6" s="300"/>
      <c r="AB6" s="300"/>
      <c r="AC6" s="300"/>
      <c r="AD6" s="300"/>
      <c r="AE6" s="300"/>
      <c r="AF6" s="300"/>
      <c r="AG6" s="300"/>
      <c r="AH6" s="300"/>
      <c r="AI6" s="300"/>
      <c r="AJ6" s="300"/>
      <c r="AK6" s="300"/>
      <c r="AL6" s="300"/>
      <c r="AM6" s="300"/>
      <c r="AN6" s="300"/>
      <c r="AO6" s="300"/>
      <c r="AP6" s="300"/>
      <c r="AQ6" s="300"/>
      <c r="AR6" s="300"/>
      <c r="AS6" s="300"/>
      <c r="AT6" s="300"/>
      <c r="AU6" s="300"/>
      <c r="AV6" s="89"/>
      <c r="AW6" s="89"/>
      <c r="AX6" s="89"/>
      <c r="AY6" s="89"/>
    </row>
    <row r="7" spans="1:51" ht="41.5" customHeight="1" x14ac:dyDescent="0.4">
      <c r="A7" s="333" t="s">
        <v>180</v>
      </c>
      <c r="B7" s="391" t="s">
        <v>181</v>
      </c>
      <c r="C7" s="334" t="s">
        <v>182</v>
      </c>
      <c r="D7" s="386">
        <v>45803</v>
      </c>
      <c r="E7" s="336"/>
      <c r="F7" s="336"/>
      <c r="G7" s="336"/>
      <c r="H7" s="337"/>
      <c r="I7" s="337"/>
      <c r="J7" s="319"/>
      <c r="K7" s="319"/>
      <c r="L7" s="319"/>
      <c r="M7" s="319"/>
      <c r="N7" s="319"/>
      <c r="O7" s="319"/>
      <c r="P7" s="319"/>
      <c r="Q7" s="319"/>
      <c r="R7" s="319"/>
      <c r="S7" s="319"/>
      <c r="T7" s="319"/>
      <c r="U7" s="319"/>
      <c r="V7" s="319"/>
      <c r="W7" s="319"/>
      <c r="X7" s="319"/>
      <c r="Y7" s="319"/>
      <c r="Z7" s="319"/>
      <c r="AA7" s="319"/>
      <c r="AB7" s="318"/>
      <c r="AC7" s="318"/>
      <c r="AD7" s="318"/>
      <c r="AE7" s="318"/>
      <c r="AF7" s="318"/>
      <c r="AG7" s="318"/>
      <c r="AH7" s="318"/>
      <c r="AI7" s="318"/>
      <c r="AJ7" s="318"/>
      <c r="AK7" s="318"/>
      <c r="AL7" s="318"/>
      <c r="AM7" s="318"/>
      <c r="AN7" s="318"/>
      <c r="AO7" s="318"/>
      <c r="AP7" s="318"/>
      <c r="AQ7" s="318"/>
      <c r="AR7" s="318"/>
      <c r="AS7" s="318"/>
      <c r="AT7" s="318"/>
      <c r="AU7" s="318"/>
      <c r="AV7" s="89"/>
      <c r="AW7" s="89"/>
      <c r="AX7" s="89"/>
      <c r="AY7" s="89"/>
    </row>
    <row r="8" spans="1:51" ht="41.5" customHeight="1" x14ac:dyDescent="0.4">
      <c r="A8" s="333" t="s">
        <v>183</v>
      </c>
      <c r="B8" s="391" t="s">
        <v>184</v>
      </c>
      <c r="C8" s="334" t="s">
        <v>182</v>
      </c>
      <c r="D8" s="338"/>
      <c r="E8" s="305"/>
      <c r="F8" s="305"/>
      <c r="G8" s="336"/>
      <c r="H8" s="337"/>
      <c r="I8" s="337"/>
      <c r="J8" s="319"/>
      <c r="K8" s="319"/>
      <c r="L8" s="319"/>
      <c r="M8" s="319"/>
      <c r="N8" s="319"/>
      <c r="O8" s="319"/>
      <c r="P8" s="319"/>
      <c r="Q8" s="319"/>
      <c r="R8" s="319"/>
      <c r="S8" s="319"/>
      <c r="T8" s="319"/>
      <c r="U8" s="319"/>
      <c r="V8" s="319"/>
      <c r="W8" s="319"/>
      <c r="X8" s="319"/>
      <c r="Y8" s="319"/>
      <c r="Z8" s="319"/>
      <c r="AA8" s="319"/>
      <c r="AB8" s="318"/>
      <c r="AC8" s="318"/>
      <c r="AD8" s="318"/>
      <c r="AE8" s="318"/>
      <c r="AF8" s="318"/>
      <c r="AG8" s="318"/>
      <c r="AH8" s="318"/>
      <c r="AI8" s="318"/>
      <c r="AJ8" s="318"/>
      <c r="AK8" s="318"/>
      <c r="AL8" s="318"/>
      <c r="AM8" s="318"/>
      <c r="AN8" s="318"/>
      <c r="AO8" s="318"/>
      <c r="AP8" s="318"/>
      <c r="AQ8" s="318"/>
      <c r="AR8" s="318"/>
      <c r="AS8" s="318"/>
      <c r="AT8" s="318"/>
      <c r="AU8" s="318"/>
      <c r="AV8" s="89"/>
      <c r="AW8" s="89"/>
      <c r="AX8" s="89"/>
      <c r="AY8" s="89"/>
    </row>
    <row r="9" spans="1:51" ht="41.5" customHeight="1" x14ac:dyDescent="0.4">
      <c r="A9" s="333" t="s">
        <v>185</v>
      </c>
      <c r="B9" s="391" t="s">
        <v>186</v>
      </c>
      <c r="C9" s="334" t="s">
        <v>187</v>
      </c>
      <c r="D9" s="338"/>
      <c r="E9" s="305"/>
      <c r="F9" s="305"/>
      <c r="G9" s="336"/>
      <c r="H9" s="337"/>
      <c r="I9" s="337"/>
      <c r="J9" s="319"/>
      <c r="K9" s="319"/>
      <c r="L9" s="319"/>
      <c r="M9" s="319"/>
      <c r="N9" s="319"/>
      <c r="O9" s="319"/>
      <c r="P9" s="319"/>
      <c r="Q9" s="319"/>
      <c r="R9" s="319"/>
      <c r="S9" s="319"/>
      <c r="T9" s="319"/>
      <c r="U9" s="319"/>
      <c r="V9" s="319"/>
      <c r="W9" s="319"/>
      <c r="X9" s="319"/>
      <c r="Y9" s="319"/>
      <c r="Z9" s="319"/>
      <c r="AA9" s="319"/>
      <c r="AB9" s="318"/>
      <c r="AC9" s="318"/>
      <c r="AD9" s="318"/>
      <c r="AE9" s="318"/>
      <c r="AF9" s="318"/>
      <c r="AG9" s="318"/>
      <c r="AH9" s="318"/>
      <c r="AI9" s="318"/>
      <c r="AJ9" s="318"/>
      <c r="AK9" s="318"/>
      <c r="AL9" s="318"/>
      <c r="AM9" s="318"/>
      <c r="AN9" s="318"/>
      <c r="AO9" s="318"/>
      <c r="AP9" s="318"/>
      <c r="AQ9" s="318"/>
      <c r="AR9" s="318"/>
      <c r="AS9" s="318"/>
      <c r="AT9" s="318"/>
      <c r="AU9" s="318"/>
      <c r="AV9" s="89"/>
      <c r="AW9" s="89"/>
      <c r="AX9" s="89"/>
      <c r="AY9" s="89"/>
    </row>
    <row r="10" spans="1:51" ht="41.5" customHeight="1" x14ac:dyDescent="0.4">
      <c r="A10" s="333" t="s">
        <v>188</v>
      </c>
      <c r="B10" s="391" t="s">
        <v>189</v>
      </c>
      <c r="C10" s="334" t="s">
        <v>182</v>
      </c>
      <c r="D10" s="338"/>
      <c r="E10" s="337"/>
      <c r="F10" s="337"/>
      <c r="G10" s="336"/>
      <c r="H10" s="337"/>
      <c r="I10" s="337"/>
      <c r="J10" s="319"/>
      <c r="K10" s="319"/>
      <c r="L10" s="319"/>
      <c r="M10" s="319"/>
      <c r="N10" s="319"/>
      <c r="O10" s="319"/>
      <c r="P10" s="319"/>
      <c r="Q10" s="319"/>
      <c r="R10" s="319"/>
      <c r="S10" s="319"/>
      <c r="T10" s="319"/>
      <c r="U10" s="319"/>
      <c r="V10" s="319"/>
      <c r="W10" s="319"/>
      <c r="X10" s="319"/>
      <c r="Y10" s="319"/>
      <c r="Z10" s="319"/>
      <c r="AA10" s="319"/>
      <c r="AB10" s="318"/>
      <c r="AC10" s="318"/>
      <c r="AD10" s="318"/>
      <c r="AE10" s="318"/>
      <c r="AF10" s="318"/>
      <c r="AG10" s="318"/>
      <c r="AH10" s="318"/>
      <c r="AI10" s="318"/>
      <c r="AJ10" s="318"/>
      <c r="AK10" s="318"/>
      <c r="AL10" s="318"/>
      <c r="AM10" s="318"/>
      <c r="AN10" s="318"/>
      <c r="AO10" s="318"/>
      <c r="AP10" s="318"/>
      <c r="AQ10" s="318"/>
      <c r="AR10" s="318"/>
      <c r="AS10" s="318"/>
      <c r="AT10" s="318"/>
      <c r="AU10" s="318"/>
      <c r="AV10" s="89"/>
      <c r="AW10" s="89"/>
      <c r="AX10" s="89"/>
      <c r="AY10" s="89"/>
    </row>
    <row r="11" spans="1:51" ht="41.5" customHeight="1" x14ac:dyDescent="0.4">
      <c r="A11" s="333" t="s">
        <v>190</v>
      </c>
      <c r="B11" s="391" t="s">
        <v>191</v>
      </c>
      <c r="C11" s="334" t="s">
        <v>192</v>
      </c>
      <c r="D11" s="337"/>
      <c r="E11" s="339"/>
      <c r="F11" s="339"/>
      <c r="G11" s="339"/>
      <c r="H11" s="337"/>
      <c r="I11" s="337"/>
      <c r="J11" s="319"/>
      <c r="K11" s="319"/>
      <c r="L11" s="319"/>
      <c r="M11" s="319"/>
      <c r="N11" s="319"/>
      <c r="O11" s="319"/>
      <c r="P11" s="319"/>
      <c r="Q11" s="319"/>
      <c r="R11" s="319"/>
      <c r="S11" s="319"/>
      <c r="T11" s="319"/>
      <c r="U11" s="319"/>
      <c r="V11" s="319"/>
      <c r="W11" s="319"/>
      <c r="X11" s="319"/>
      <c r="Y11" s="319"/>
      <c r="Z11" s="319"/>
      <c r="AA11" s="319"/>
      <c r="AB11" s="318"/>
      <c r="AC11" s="318"/>
      <c r="AD11" s="318"/>
      <c r="AE11" s="318"/>
      <c r="AF11" s="318"/>
      <c r="AG11" s="318"/>
      <c r="AH11" s="318"/>
      <c r="AI11" s="318"/>
      <c r="AJ11" s="318"/>
      <c r="AK11" s="318"/>
      <c r="AL11" s="318"/>
      <c r="AM11" s="318"/>
      <c r="AN11" s="318"/>
      <c r="AO11" s="318"/>
      <c r="AP11" s="318"/>
      <c r="AQ11" s="318"/>
      <c r="AR11" s="318"/>
      <c r="AS11" s="318"/>
      <c r="AT11" s="318"/>
      <c r="AU11" s="318"/>
      <c r="AV11" s="89"/>
      <c r="AW11" s="89"/>
      <c r="AX11" s="89"/>
      <c r="AY11" s="89"/>
    </row>
    <row r="12" spans="1:51" ht="40" x14ac:dyDescent="0.4">
      <c r="A12" s="333" t="s">
        <v>193</v>
      </c>
      <c r="B12" s="391" t="s">
        <v>194</v>
      </c>
      <c r="C12" s="334" t="s">
        <v>187</v>
      </c>
      <c r="D12" s="337"/>
      <c r="E12" s="337"/>
      <c r="F12" s="337"/>
      <c r="G12" s="336"/>
      <c r="H12" s="338"/>
      <c r="I12" s="338"/>
      <c r="J12" s="319"/>
      <c r="K12" s="319"/>
      <c r="L12" s="319"/>
      <c r="M12" s="319"/>
      <c r="N12" s="319"/>
      <c r="O12" s="319"/>
      <c r="P12" s="319"/>
      <c r="Q12" s="319"/>
      <c r="R12" s="319"/>
      <c r="S12" s="319"/>
      <c r="T12" s="319"/>
      <c r="U12" s="319"/>
      <c r="V12" s="319"/>
      <c r="W12" s="319"/>
      <c r="X12" s="319"/>
      <c r="Y12" s="319"/>
      <c r="Z12" s="319"/>
      <c r="AA12" s="319"/>
      <c r="AB12" s="318"/>
      <c r="AC12" s="318"/>
      <c r="AD12" s="318"/>
      <c r="AE12" s="318"/>
      <c r="AF12" s="318"/>
      <c r="AG12" s="318"/>
      <c r="AH12" s="318"/>
      <c r="AI12" s="318"/>
      <c r="AJ12" s="318"/>
      <c r="AK12" s="318"/>
      <c r="AL12" s="318"/>
      <c r="AM12" s="318"/>
      <c r="AN12" s="318"/>
      <c r="AO12" s="318"/>
      <c r="AP12" s="318"/>
      <c r="AQ12" s="318"/>
      <c r="AR12" s="318"/>
      <c r="AS12" s="318"/>
      <c r="AT12" s="318"/>
      <c r="AU12" s="318"/>
      <c r="AV12" s="89"/>
      <c r="AW12" s="89"/>
      <c r="AX12" s="89"/>
      <c r="AY12" s="89"/>
    </row>
    <row r="13" spans="1:51" ht="18" x14ac:dyDescent="0.35">
      <c r="A13" s="463" t="s">
        <v>195</v>
      </c>
      <c r="B13" s="463"/>
      <c r="C13" s="463"/>
      <c r="D13" s="463"/>
      <c r="E13" s="463"/>
      <c r="F13" s="463"/>
      <c r="G13" s="463"/>
      <c r="H13" s="463"/>
      <c r="I13" s="463"/>
      <c r="J13" s="463"/>
      <c r="K13" s="463"/>
      <c r="L13" s="463"/>
      <c r="M13" s="463"/>
      <c r="N13" s="300"/>
      <c r="O13" s="300"/>
      <c r="P13" s="300"/>
      <c r="Q13" s="300"/>
      <c r="R13" s="300"/>
      <c r="S13" s="300"/>
      <c r="T13" s="300"/>
      <c r="U13" s="300"/>
      <c r="V13" s="300"/>
      <c r="W13" s="300"/>
      <c r="X13" s="300"/>
      <c r="Y13" s="300"/>
      <c r="Z13" s="300"/>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89"/>
      <c r="AW13" s="89"/>
      <c r="AX13" s="89"/>
      <c r="AY13" s="89"/>
    </row>
    <row r="14" spans="1:51" ht="40.15" customHeight="1" x14ac:dyDescent="0.4">
      <c r="A14" s="336" t="s">
        <v>196</v>
      </c>
      <c r="B14" s="391" t="s">
        <v>197</v>
      </c>
      <c r="C14" s="315" t="s">
        <v>198</v>
      </c>
      <c r="D14" s="337"/>
      <c r="E14" s="337"/>
      <c r="F14" s="321"/>
      <c r="G14" s="306"/>
      <c r="H14" s="306"/>
      <c r="I14" s="316"/>
      <c r="J14" s="316"/>
      <c r="K14" s="338"/>
      <c r="L14" s="319"/>
      <c r="M14" s="319"/>
      <c r="N14" s="319"/>
      <c r="O14" s="319"/>
      <c r="P14" s="319"/>
      <c r="Q14" s="319"/>
      <c r="R14" s="319"/>
      <c r="S14" s="319"/>
      <c r="T14" s="319"/>
      <c r="U14" s="319"/>
      <c r="V14" s="319"/>
      <c r="W14" s="319"/>
      <c r="X14" s="319"/>
      <c r="Y14" s="319"/>
      <c r="Z14" s="319"/>
      <c r="AA14" s="319"/>
      <c r="AB14" s="340"/>
      <c r="AC14" s="340"/>
      <c r="AD14" s="340"/>
      <c r="AE14" s="340"/>
      <c r="AF14" s="340"/>
      <c r="AG14" s="340"/>
      <c r="AH14" s="340"/>
      <c r="AI14" s="340"/>
      <c r="AJ14" s="340"/>
      <c r="AK14" s="340"/>
      <c r="AL14" s="340"/>
      <c r="AM14" s="340"/>
      <c r="AN14" s="340"/>
      <c r="AO14" s="340"/>
      <c r="AP14" s="340"/>
      <c r="AQ14" s="340"/>
      <c r="AR14" s="340"/>
      <c r="AS14" s="340"/>
      <c r="AT14" s="340"/>
      <c r="AU14" s="340"/>
      <c r="AV14" s="89"/>
      <c r="AW14" s="89"/>
      <c r="AX14" s="89"/>
      <c r="AY14" s="89"/>
    </row>
    <row r="15" spans="1:51" ht="40.15" customHeight="1" x14ac:dyDescent="0.4">
      <c r="A15" s="336" t="s">
        <v>199</v>
      </c>
      <c r="B15" s="391" t="s">
        <v>200</v>
      </c>
      <c r="C15" s="334" t="s">
        <v>187</v>
      </c>
      <c r="D15" s="315"/>
      <c r="E15" s="315"/>
      <c r="F15" s="305"/>
      <c r="G15" s="305"/>
      <c r="H15" s="305"/>
      <c r="I15" s="316"/>
      <c r="J15" s="316"/>
      <c r="K15" s="338"/>
      <c r="L15" s="319"/>
      <c r="M15" s="319"/>
      <c r="N15" s="319"/>
      <c r="O15" s="319"/>
      <c r="P15" s="319"/>
      <c r="Q15" s="319"/>
      <c r="R15" s="319"/>
      <c r="S15" s="319"/>
      <c r="T15" s="319"/>
      <c r="U15" s="319"/>
      <c r="V15" s="319"/>
      <c r="W15" s="319"/>
      <c r="X15" s="319"/>
      <c r="Y15" s="319"/>
      <c r="Z15" s="319"/>
      <c r="AA15" s="319"/>
      <c r="AB15" s="340"/>
      <c r="AC15" s="340"/>
      <c r="AD15" s="340"/>
      <c r="AE15" s="340"/>
      <c r="AF15" s="340"/>
      <c r="AG15" s="340"/>
      <c r="AH15" s="340"/>
      <c r="AI15" s="340"/>
      <c r="AJ15" s="340"/>
      <c r="AK15" s="340"/>
      <c r="AL15" s="340"/>
      <c r="AM15" s="340"/>
      <c r="AN15" s="340"/>
      <c r="AO15" s="340"/>
      <c r="AP15" s="340"/>
      <c r="AQ15" s="340"/>
      <c r="AR15" s="340"/>
      <c r="AS15" s="340"/>
      <c r="AT15" s="340"/>
      <c r="AU15" s="340"/>
      <c r="AV15" s="89"/>
      <c r="AW15" s="89"/>
      <c r="AX15" s="89"/>
      <c r="AY15" s="89"/>
    </row>
    <row r="16" spans="1:51" ht="40.15" customHeight="1" x14ac:dyDescent="0.4">
      <c r="A16" s="336" t="s">
        <v>201</v>
      </c>
      <c r="B16" s="391" t="s">
        <v>202</v>
      </c>
      <c r="C16" s="315" t="s">
        <v>182</v>
      </c>
      <c r="D16" s="315"/>
      <c r="E16" s="315"/>
      <c r="F16" s="305"/>
      <c r="G16" s="305"/>
      <c r="H16" s="309"/>
      <c r="I16" s="336"/>
      <c r="J16" s="306"/>
      <c r="K16" s="337"/>
      <c r="L16" s="320"/>
      <c r="M16" s="319"/>
      <c r="N16" s="319"/>
      <c r="O16" s="319"/>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89"/>
      <c r="AW16" s="89"/>
      <c r="AX16" s="89"/>
      <c r="AY16" s="89"/>
    </row>
    <row r="17" spans="1:51" ht="40.15" customHeight="1" x14ac:dyDescent="0.35">
      <c r="A17" s="336" t="s">
        <v>203</v>
      </c>
      <c r="B17" s="391" t="s">
        <v>204</v>
      </c>
      <c r="C17" s="315" t="s">
        <v>205</v>
      </c>
      <c r="D17" s="315"/>
      <c r="E17" s="315"/>
      <c r="F17" s="305"/>
      <c r="G17" s="305"/>
      <c r="H17" s="305"/>
      <c r="I17" s="305"/>
      <c r="J17" s="336"/>
      <c r="K17" s="333"/>
      <c r="L17" s="335"/>
      <c r="M17" s="335"/>
      <c r="N17" s="333"/>
      <c r="O17" s="333"/>
      <c r="P17" s="333"/>
      <c r="Q17" s="333"/>
      <c r="R17" s="333"/>
      <c r="S17" s="333"/>
      <c r="T17" s="333"/>
      <c r="U17" s="333"/>
      <c r="V17" s="333"/>
      <c r="W17" s="333"/>
      <c r="X17" s="333"/>
      <c r="Y17" s="333"/>
      <c r="Z17" s="333"/>
      <c r="AA17" s="333"/>
      <c r="AB17" s="333"/>
      <c r="AC17" s="333"/>
      <c r="AD17" s="333"/>
      <c r="AE17" s="333"/>
      <c r="AF17" s="333"/>
      <c r="AG17" s="333"/>
      <c r="AH17" s="333"/>
      <c r="AI17" s="333"/>
      <c r="AJ17" s="333"/>
      <c r="AK17" s="333"/>
      <c r="AL17" s="333"/>
      <c r="AM17" s="333"/>
      <c r="AN17" s="333"/>
      <c r="AO17" s="333"/>
      <c r="AP17" s="300"/>
      <c r="AQ17" s="300"/>
      <c r="AR17" s="300"/>
      <c r="AS17" s="300"/>
      <c r="AT17" s="300"/>
      <c r="AU17" s="300"/>
      <c r="AV17" s="89"/>
      <c r="AW17" s="89"/>
      <c r="AX17" s="89"/>
      <c r="AY17" s="89"/>
    </row>
    <row r="18" spans="1:51" ht="40.15" customHeight="1" x14ac:dyDescent="0.35">
      <c r="A18" s="336" t="s">
        <v>206</v>
      </c>
      <c r="B18" s="391" t="s">
        <v>207</v>
      </c>
      <c r="C18" s="315" t="s">
        <v>205</v>
      </c>
      <c r="D18" s="315"/>
      <c r="E18" s="315"/>
      <c r="F18" s="305"/>
      <c r="G18" s="305"/>
      <c r="H18" s="305"/>
      <c r="I18" s="305"/>
      <c r="J18" s="336"/>
      <c r="K18" s="333"/>
      <c r="L18" s="335"/>
      <c r="M18" s="335"/>
      <c r="N18" s="333"/>
      <c r="O18" s="333"/>
      <c r="P18" s="333"/>
      <c r="Q18" s="333"/>
      <c r="R18" s="333"/>
      <c r="S18" s="333"/>
      <c r="T18" s="333"/>
      <c r="U18" s="333"/>
      <c r="V18" s="333"/>
      <c r="W18" s="333"/>
      <c r="X18" s="333"/>
      <c r="Y18" s="333"/>
      <c r="Z18" s="333"/>
      <c r="AA18" s="333"/>
      <c r="AB18" s="333"/>
      <c r="AC18" s="333"/>
      <c r="AD18" s="333"/>
      <c r="AE18" s="333"/>
      <c r="AF18" s="333"/>
      <c r="AG18" s="333"/>
      <c r="AH18" s="333"/>
      <c r="AI18" s="333"/>
      <c r="AJ18" s="333"/>
      <c r="AK18" s="333"/>
      <c r="AL18" s="333"/>
      <c r="AM18" s="333"/>
      <c r="AN18" s="333"/>
      <c r="AO18" s="333"/>
      <c r="AP18" s="300"/>
      <c r="AQ18" s="300"/>
      <c r="AR18" s="300"/>
      <c r="AS18" s="300"/>
      <c r="AT18" s="300"/>
      <c r="AU18" s="300"/>
      <c r="AV18" s="89"/>
      <c r="AW18" s="89"/>
      <c r="AX18" s="89"/>
      <c r="AY18" s="89"/>
    </row>
    <row r="19" spans="1:51" ht="18" x14ac:dyDescent="0.35">
      <c r="A19" s="463" t="s">
        <v>208</v>
      </c>
      <c r="B19" s="463"/>
      <c r="C19" s="463"/>
      <c r="D19" s="463"/>
      <c r="E19" s="463"/>
      <c r="F19" s="463"/>
      <c r="G19" s="463"/>
      <c r="H19" s="463"/>
      <c r="I19" s="463"/>
      <c r="J19" s="463"/>
      <c r="K19" s="463"/>
      <c r="L19" s="463"/>
      <c r="M19" s="463"/>
      <c r="N19" s="463"/>
      <c r="O19" s="463"/>
      <c r="P19" s="463"/>
      <c r="Q19" s="463"/>
      <c r="R19" s="463"/>
      <c r="S19" s="463"/>
      <c r="T19" s="463"/>
      <c r="U19" s="463"/>
      <c r="V19" s="463"/>
      <c r="W19" s="463"/>
      <c r="X19" s="463"/>
      <c r="Y19" s="463"/>
      <c r="Z19" s="463"/>
      <c r="AA19" s="463"/>
      <c r="AB19" s="464" t="s">
        <v>209</v>
      </c>
      <c r="AC19" s="302"/>
      <c r="AD19" s="303"/>
      <c r="AE19" s="303"/>
      <c r="AF19" s="303"/>
      <c r="AG19" s="303"/>
      <c r="AH19" s="303"/>
      <c r="AI19" s="303"/>
      <c r="AJ19" s="300"/>
      <c r="AK19" s="300"/>
      <c r="AL19" s="300"/>
      <c r="AM19" s="300"/>
      <c r="AN19" s="300"/>
      <c r="AO19" s="300"/>
      <c r="AP19" s="300"/>
      <c r="AQ19" s="300"/>
      <c r="AR19" s="300"/>
      <c r="AS19" s="300"/>
      <c r="AT19" s="300"/>
      <c r="AU19" s="300"/>
      <c r="AV19" s="89"/>
      <c r="AW19" s="89"/>
      <c r="AX19" s="89"/>
      <c r="AY19" s="89"/>
    </row>
    <row r="20" spans="1:51" ht="37.15" customHeight="1" x14ac:dyDescent="0.4">
      <c r="A20" s="336" t="s">
        <v>210</v>
      </c>
      <c r="B20" s="392" t="s">
        <v>211</v>
      </c>
      <c r="C20" s="341" t="s">
        <v>187</v>
      </c>
      <c r="D20" s="342"/>
      <c r="E20" s="342"/>
      <c r="F20" s="342"/>
      <c r="G20" s="306"/>
      <c r="H20" s="343"/>
      <c r="I20" s="343"/>
      <c r="J20" s="306"/>
      <c r="K20" s="306"/>
      <c r="L20" s="306"/>
      <c r="M20" s="316"/>
      <c r="N20" s="306"/>
      <c r="O20" s="321"/>
      <c r="P20" s="308"/>
      <c r="Q20" s="303"/>
      <c r="R20" s="303"/>
      <c r="S20" s="321"/>
      <c r="T20" s="303"/>
      <c r="U20" s="303"/>
      <c r="V20" s="303"/>
      <c r="W20" s="303"/>
      <c r="X20" s="303"/>
      <c r="Y20" s="303"/>
      <c r="Z20" s="303"/>
      <c r="AA20" s="303"/>
      <c r="AB20" s="464"/>
      <c r="AC20" s="302"/>
      <c r="AD20" s="303"/>
      <c r="AE20" s="303"/>
      <c r="AF20" s="303"/>
      <c r="AG20" s="303"/>
      <c r="AH20" s="303"/>
      <c r="AI20" s="303"/>
      <c r="AJ20" s="300"/>
      <c r="AK20" s="300"/>
      <c r="AL20" s="300"/>
      <c r="AM20" s="300"/>
      <c r="AN20" s="300"/>
      <c r="AO20" s="300"/>
      <c r="AP20" s="300"/>
      <c r="AQ20" s="300"/>
      <c r="AR20" s="300"/>
      <c r="AS20" s="300"/>
      <c r="AT20" s="300"/>
      <c r="AU20" s="300"/>
      <c r="AV20" s="89"/>
      <c r="AW20" s="89"/>
      <c r="AX20" s="89"/>
      <c r="AY20" s="89"/>
    </row>
    <row r="21" spans="1:51" ht="37.15" customHeight="1" x14ac:dyDescent="0.4">
      <c r="A21" s="336" t="s">
        <v>212</v>
      </c>
      <c r="B21" s="392" t="s">
        <v>213</v>
      </c>
      <c r="C21" s="341" t="s">
        <v>187</v>
      </c>
      <c r="D21" s="342"/>
      <c r="E21" s="342"/>
      <c r="F21" s="342"/>
      <c r="G21" s="306"/>
      <c r="H21" s="306"/>
      <c r="I21" s="343"/>
      <c r="J21" s="306"/>
      <c r="K21" s="306"/>
      <c r="L21" s="306"/>
      <c r="M21" s="316"/>
      <c r="N21" s="306"/>
      <c r="O21" s="321"/>
      <c r="P21" s="308"/>
      <c r="Q21" s="303"/>
      <c r="R21" s="303"/>
      <c r="S21" s="321"/>
      <c r="T21" s="303"/>
      <c r="U21" s="303"/>
      <c r="V21" s="303"/>
      <c r="W21" s="303"/>
      <c r="X21" s="303"/>
      <c r="Y21" s="303"/>
      <c r="Z21" s="303"/>
      <c r="AA21" s="303"/>
      <c r="AB21" s="464"/>
      <c r="AC21" s="302"/>
      <c r="AD21" s="303"/>
      <c r="AE21" s="303"/>
      <c r="AF21" s="303"/>
      <c r="AG21" s="303"/>
      <c r="AH21" s="303"/>
      <c r="AI21" s="303"/>
      <c r="AJ21" s="300"/>
      <c r="AK21" s="300"/>
      <c r="AL21" s="300"/>
      <c r="AM21" s="300"/>
      <c r="AN21" s="300"/>
      <c r="AO21" s="300"/>
      <c r="AP21" s="300"/>
      <c r="AQ21" s="300"/>
      <c r="AR21" s="300"/>
      <c r="AS21" s="300"/>
      <c r="AT21" s="300"/>
      <c r="AU21" s="300"/>
      <c r="AV21" s="89"/>
      <c r="AW21" s="89"/>
      <c r="AX21" s="89"/>
      <c r="AY21" s="89"/>
    </row>
    <row r="22" spans="1:51" ht="37.15" customHeight="1" x14ac:dyDescent="0.4">
      <c r="A22" s="336" t="s">
        <v>214</v>
      </c>
      <c r="B22" s="391" t="s">
        <v>215</v>
      </c>
      <c r="C22" s="324" t="s">
        <v>216</v>
      </c>
      <c r="D22" s="342"/>
      <c r="E22" s="342"/>
      <c r="F22" s="342"/>
      <c r="G22" s="306"/>
      <c r="H22" s="306"/>
      <c r="I22" s="306"/>
      <c r="J22" s="306"/>
      <c r="K22" s="306"/>
      <c r="L22" s="318"/>
      <c r="M22" s="318"/>
      <c r="N22" s="320"/>
      <c r="O22" s="309"/>
      <c r="P22" s="308"/>
      <c r="Q22" s="303"/>
      <c r="R22" s="303"/>
      <c r="S22" s="303"/>
      <c r="T22" s="309"/>
      <c r="U22" s="309"/>
      <c r="V22" s="309"/>
      <c r="W22" s="309"/>
      <c r="X22" s="309"/>
      <c r="Y22" s="309"/>
      <c r="Z22" s="309"/>
      <c r="AA22" s="309"/>
      <c r="AB22" s="464"/>
      <c r="AC22" s="302"/>
      <c r="AD22" s="306"/>
      <c r="AE22" s="306"/>
      <c r="AF22" s="306"/>
      <c r="AG22" s="306"/>
      <c r="AH22" s="306"/>
      <c r="AI22" s="306"/>
      <c r="AJ22" s="306"/>
      <c r="AK22" s="306"/>
      <c r="AL22" s="306"/>
      <c r="AM22" s="306"/>
      <c r="AN22" s="306"/>
      <c r="AO22" s="306"/>
      <c r="AP22" s="306"/>
      <c r="AQ22" s="306"/>
      <c r="AR22" s="306"/>
      <c r="AS22" s="306"/>
      <c r="AT22" s="306"/>
      <c r="AU22" s="306"/>
      <c r="AV22" s="89"/>
      <c r="AW22" s="89"/>
      <c r="AX22" s="89"/>
      <c r="AY22" s="89"/>
    </row>
    <row r="23" spans="1:51" ht="37.15" customHeight="1" x14ac:dyDescent="0.4">
      <c r="A23" s="336" t="s">
        <v>217</v>
      </c>
      <c r="B23" s="392" t="s">
        <v>218</v>
      </c>
      <c r="C23" s="324" t="s">
        <v>216</v>
      </c>
      <c r="D23" s="342"/>
      <c r="E23" s="342"/>
      <c r="F23" s="342"/>
      <c r="G23" s="306"/>
      <c r="H23" s="306"/>
      <c r="I23" s="306"/>
      <c r="J23" s="306"/>
      <c r="K23" s="318"/>
      <c r="L23" s="306"/>
      <c r="M23" s="306"/>
      <c r="N23" s="306"/>
      <c r="O23" s="316"/>
      <c r="P23" s="344"/>
      <c r="Q23" s="303"/>
      <c r="R23" s="303"/>
      <c r="S23" s="303"/>
      <c r="T23" s="309"/>
      <c r="U23" s="309"/>
      <c r="V23" s="309"/>
      <c r="W23" s="309"/>
      <c r="X23" s="309"/>
      <c r="Y23" s="309"/>
      <c r="Z23" s="309"/>
      <c r="AA23" s="309"/>
      <c r="AB23" s="464"/>
      <c r="AC23" s="302"/>
      <c r="AD23" s="306"/>
      <c r="AE23" s="306"/>
      <c r="AF23" s="306"/>
      <c r="AG23" s="306"/>
      <c r="AH23" s="306"/>
      <c r="AI23" s="306"/>
      <c r="AJ23" s="306"/>
      <c r="AK23" s="306"/>
      <c r="AL23" s="306"/>
      <c r="AM23" s="306"/>
      <c r="AN23" s="306"/>
      <c r="AO23" s="306"/>
      <c r="AP23" s="306"/>
      <c r="AQ23" s="306"/>
      <c r="AR23" s="306"/>
      <c r="AS23" s="306"/>
      <c r="AT23" s="306"/>
      <c r="AU23" s="306"/>
      <c r="AV23" s="89"/>
      <c r="AW23" s="89"/>
      <c r="AX23" s="89"/>
      <c r="AY23" s="89"/>
    </row>
    <row r="24" spans="1:51" ht="37.15" customHeight="1" x14ac:dyDescent="0.4">
      <c r="A24" s="336" t="s">
        <v>219</v>
      </c>
      <c r="B24" s="391" t="s">
        <v>220</v>
      </c>
      <c r="C24" s="334" t="s">
        <v>187</v>
      </c>
      <c r="D24" s="342"/>
      <c r="E24" s="342"/>
      <c r="F24" s="342"/>
      <c r="G24" s="306"/>
      <c r="H24" s="306"/>
      <c r="I24" s="306"/>
      <c r="J24" s="306"/>
      <c r="K24" s="306"/>
      <c r="L24" s="305"/>
      <c r="M24" s="340"/>
      <c r="N24" s="340"/>
      <c r="O24" s="340"/>
      <c r="P24" s="340"/>
      <c r="Q24" s="335"/>
      <c r="R24" s="335"/>
      <c r="S24" s="335"/>
      <c r="T24" s="335"/>
      <c r="U24" s="335"/>
      <c r="V24" s="335"/>
      <c r="W24" s="335"/>
      <c r="X24" s="335"/>
      <c r="Y24" s="336"/>
      <c r="Z24" s="336"/>
      <c r="AA24" s="336"/>
      <c r="AB24" s="464"/>
      <c r="AC24" s="302"/>
      <c r="AD24" s="306"/>
      <c r="AE24" s="306"/>
      <c r="AF24" s="306"/>
      <c r="AG24" s="306"/>
      <c r="AH24" s="306"/>
      <c r="AI24" s="306"/>
      <c r="AJ24" s="306"/>
      <c r="AK24" s="306"/>
      <c r="AL24" s="306"/>
      <c r="AM24" s="306"/>
      <c r="AN24" s="306"/>
      <c r="AO24" s="306"/>
      <c r="AP24" s="306"/>
      <c r="AQ24" s="306"/>
      <c r="AR24" s="306"/>
      <c r="AS24" s="306"/>
      <c r="AT24" s="306"/>
      <c r="AU24" s="306"/>
      <c r="AV24" s="89"/>
      <c r="AW24" s="89"/>
      <c r="AX24" s="89"/>
      <c r="AY24" s="89"/>
    </row>
    <row r="25" spans="1:51" ht="37.15" customHeight="1" x14ac:dyDescent="0.4">
      <c r="A25" s="336" t="s">
        <v>221</v>
      </c>
      <c r="B25" s="391" t="s">
        <v>222</v>
      </c>
      <c r="C25" s="334" t="s">
        <v>187</v>
      </c>
      <c r="D25" s="342"/>
      <c r="E25" s="342"/>
      <c r="F25" s="342"/>
      <c r="G25" s="306"/>
      <c r="H25" s="306"/>
      <c r="I25" s="306"/>
      <c r="J25" s="306"/>
      <c r="K25" s="306"/>
      <c r="L25" s="305"/>
      <c r="M25" s="340"/>
      <c r="N25" s="340"/>
      <c r="O25" s="340"/>
      <c r="P25" s="340"/>
      <c r="Q25" s="335"/>
      <c r="R25" s="335"/>
      <c r="S25" s="335"/>
      <c r="T25" s="335"/>
      <c r="U25" s="335"/>
      <c r="V25" s="335"/>
      <c r="W25" s="335"/>
      <c r="X25" s="335"/>
      <c r="Y25" s="336"/>
      <c r="Z25" s="336"/>
      <c r="AA25" s="336"/>
      <c r="AB25" s="464"/>
      <c r="AC25" s="302"/>
      <c r="AD25" s="306"/>
      <c r="AE25" s="306"/>
      <c r="AF25" s="306"/>
      <c r="AG25" s="306"/>
      <c r="AH25" s="306"/>
      <c r="AI25" s="306"/>
      <c r="AJ25" s="306"/>
      <c r="AK25" s="306"/>
      <c r="AL25" s="306"/>
      <c r="AM25" s="306"/>
      <c r="AN25" s="306"/>
      <c r="AO25" s="306"/>
      <c r="AP25" s="306"/>
      <c r="AQ25" s="306"/>
      <c r="AR25" s="306"/>
      <c r="AS25" s="306"/>
      <c r="AT25" s="306"/>
      <c r="AU25" s="306"/>
      <c r="AV25" s="89"/>
      <c r="AW25" s="89"/>
      <c r="AX25" s="89"/>
      <c r="AY25" s="89"/>
    </row>
    <row r="26" spans="1:51" ht="37.15" customHeight="1" x14ac:dyDescent="0.4">
      <c r="A26" s="336" t="s">
        <v>223</v>
      </c>
      <c r="B26" s="392" t="s">
        <v>224</v>
      </c>
      <c r="C26" s="334" t="s">
        <v>187</v>
      </c>
      <c r="D26" s="342"/>
      <c r="E26" s="342"/>
      <c r="F26" s="342"/>
      <c r="G26" s="306"/>
      <c r="H26" s="306"/>
      <c r="I26" s="306"/>
      <c r="J26" s="306"/>
      <c r="K26" s="318"/>
      <c r="L26" s="306"/>
      <c r="M26" s="306"/>
      <c r="N26" s="306"/>
      <c r="O26" s="306"/>
      <c r="P26" s="308"/>
      <c r="Q26" s="303"/>
      <c r="R26" s="303"/>
      <c r="S26" s="303"/>
      <c r="T26" s="303"/>
      <c r="U26" s="303"/>
      <c r="V26" s="303"/>
      <c r="W26" s="303"/>
      <c r="X26" s="303"/>
      <c r="Y26" s="310"/>
      <c r="Z26" s="309"/>
      <c r="AA26" s="309"/>
      <c r="AB26" s="464"/>
      <c r="AC26" s="302"/>
      <c r="AD26" s="306"/>
      <c r="AE26" s="306"/>
      <c r="AF26" s="306"/>
      <c r="AG26" s="306"/>
      <c r="AH26" s="306"/>
      <c r="AI26" s="306"/>
      <c r="AJ26" s="306"/>
      <c r="AK26" s="306"/>
      <c r="AL26" s="306"/>
      <c r="AM26" s="306"/>
      <c r="AN26" s="306"/>
      <c r="AO26" s="306"/>
      <c r="AP26" s="306"/>
      <c r="AQ26" s="306"/>
      <c r="AR26" s="306"/>
      <c r="AS26" s="306"/>
      <c r="AT26" s="306"/>
      <c r="AU26" s="306"/>
      <c r="AV26" s="89"/>
      <c r="AW26" s="89"/>
      <c r="AX26" s="89"/>
      <c r="AY26" s="89"/>
    </row>
    <row r="27" spans="1:51" ht="37.15" customHeight="1" x14ac:dyDescent="0.4">
      <c r="A27" s="336" t="s">
        <v>225</v>
      </c>
      <c r="B27" s="391" t="s">
        <v>226</v>
      </c>
      <c r="C27" s="341" t="s">
        <v>227</v>
      </c>
      <c r="D27" s="305"/>
      <c r="E27" s="305"/>
      <c r="F27" s="305"/>
      <c r="G27" s="306"/>
      <c r="H27" s="306"/>
      <c r="I27" s="306"/>
      <c r="J27" s="306"/>
      <c r="K27" s="306"/>
      <c r="L27" s="305"/>
      <c r="M27" s="337"/>
      <c r="N27" s="305"/>
      <c r="O27" s="305"/>
      <c r="P27" s="308"/>
      <c r="Q27" s="303"/>
      <c r="R27" s="303"/>
      <c r="S27" s="303"/>
      <c r="T27" s="309"/>
      <c r="U27" s="309"/>
      <c r="V27" s="309"/>
      <c r="W27" s="309"/>
      <c r="X27" s="309"/>
      <c r="Y27" s="309"/>
      <c r="Z27" s="310"/>
      <c r="AA27" s="320"/>
      <c r="AB27" s="464"/>
      <c r="AC27" s="302"/>
      <c r="AD27" s="306"/>
      <c r="AE27" s="306"/>
      <c r="AF27" s="306"/>
      <c r="AG27" s="306"/>
      <c r="AH27" s="306"/>
      <c r="AI27" s="306"/>
      <c r="AJ27" s="306"/>
      <c r="AK27" s="306"/>
      <c r="AL27" s="306"/>
      <c r="AM27" s="306"/>
      <c r="AN27" s="306"/>
      <c r="AO27" s="306"/>
      <c r="AP27" s="306"/>
      <c r="AQ27" s="306"/>
      <c r="AR27" s="306"/>
      <c r="AS27" s="306"/>
      <c r="AT27" s="306"/>
      <c r="AU27" s="306"/>
      <c r="AV27" s="89"/>
      <c r="AW27" s="89"/>
      <c r="AX27" s="89"/>
      <c r="AY27" s="89"/>
    </row>
    <row r="28" spans="1:51" ht="37.15" customHeight="1" x14ac:dyDescent="0.4">
      <c r="A28" s="336" t="s">
        <v>228</v>
      </c>
      <c r="B28" s="391" t="s">
        <v>229</v>
      </c>
      <c r="C28" s="341" t="s">
        <v>227</v>
      </c>
      <c r="D28" s="305"/>
      <c r="E28" s="305"/>
      <c r="F28" s="305"/>
      <c r="G28" s="306"/>
      <c r="H28" s="306"/>
      <c r="I28" s="306"/>
      <c r="J28" s="306"/>
      <c r="K28" s="306"/>
      <c r="L28" s="305"/>
      <c r="M28" s="307"/>
      <c r="N28" s="305"/>
      <c r="O28" s="305"/>
      <c r="P28" s="308"/>
      <c r="Q28" s="303"/>
      <c r="R28" s="303"/>
      <c r="S28" s="303"/>
      <c r="T28" s="309"/>
      <c r="U28" s="309"/>
      <c r="V28" s="309"/>
      <c r="W28" s="309"/>
      <c r="X28" s="309"/>
      <c r="Y28" s="309"/>
      <c r="Z28" s="310"/>
      <c r="AA28" s="320"/>
      <c r="AB28" s="464"/>
      <c r="AC28" s="302"/>
      <c r="AD28" s="306"/>
      <c r="AE28" s="306"/>
      <c r="AF28" s="306"/>
      <c r="AG28" s="306"/>
      <c r="AH28" s="306"/>
      <c r="AI28" s="306"/>
      <c r="AJ28" s="306"/>
      <c r="AK28" s="306"/>
      <c r="AL28" s="306"/>
      <c r="AM28" s="306"/>
      <c r="AN28" s="306"/>
      <c r="AO28" s="306"/>
      <c r="AP28" s="306"/>
      <c r="AQ28" s="306"/>
      <c r="AR28" s="306"/>
      <c r="AS28" s="306"/>
      <c r="AT28" s="306"/>
      <c r="AU28" s="306"/>
      <c r="AV28" s="89"/>
      <c r="AW28" s="89"/>
      <c r="AX28" s="89"/>
      <c r="AY28" s="89"/>
    </row>
    <row r="29" spans="1:51" ht="18" x14ac:dyDescent="0.4">
      <c r="A29" s="463" t="s">
        <v>230</v>
      </c>
      <c r="B29" s="463"/>
      <c r="C29" s="463"/>
      <c r="D29" s="463"/>
      <c r="E29" s="463"/>
      <c r="F29" s="463"/>
      <c r="G29" s="463"/>
      <c r="H29" s="463"/>
      <c r="I29" s="463"/>
      <c r="J29" s="463"/>
      <c r="K29" s="463"/>
      <c r="L29" s="463"/>
      <c r="M29" s="463"/>
      <c r="N29" s="463"/>
      <c r="O29" s="463"/>
      <c r="P29" s="463"/>
      <c r="Q29" s="463"/>
      <c r="R29" s="463"/>
      <c r="S29" s="463"/>
      <c r="T29" s="463"/>
      <c r="U29" s="463"/>
      <c r="V29" s="463"/>
      <c r="W29" s="463"/>
      <c r="X29" s="463"/>
      <c r="Y29" s="463"/>
      <c r="Z29" s="463"/>
      <c r="AA29" s="463"/>
      <c r="AB29" s="464"/>
      <c r="AC29" s="302"/>
      <c r="AD29" s="303"/>
      <c r="AE29" s="303"/>
      <c r="AF29" s="303"/>
      <c r="AG29" s="303"/>
      <c r="AH29" s="303"/>
      <c r="AI29" s="303"/>
      <c r="AJ29" s="300"/>
      <c r="AK29" s="300"/>
      <c r="AL29" s="300"/>
      <c r="AM29" s="300"/>
      <c r="AN29" s="300"/>
      <c r="AO29" s="300"/>
      <c r="AP29" s="300"/>
      <c r="AQ29" s="300"/>
      <c r="AR29" s="306"/>
      <c r="AS29" s="306"/>
      <c r="AT29" s="306"/>
      <c r="AU29" s="306"/>
      <c r="AV29" s="89"/>
      <c r="AW29" s="89"/>
      <c r="AX29" s="89"/>
      <c r="AY29" s="89"/>
    </row>
    <row r="30" spans="1:51" ht="40" x14ac:dyDescent="0.4">
      <c r="A30" s="336" t="s">
        <v>231</v>
      </c>
      <c r="B30" s="391" t="s">
        <v>232</v>
      </c>
      <c r="C30" s="334" t="s">
        <v>233</v>
      </c>
      <c r="D30" s="311"/>
      <c r="E30" s="311"/>
      <c r="F30" s="311"/>
      <c r="G30" s="311"/>
      <c r="H30" s="311"/>
      <c r="I30" s="311"/>
      <c r="J30" s="311"/>
      <c r="K30" s="301"/>
      <c r="L30" s="301"/>
      <c r="M30" s="301"/>
      <c r="N30" s="314"/>
      <c r="O30" s="314"/>
      <c r="P30" s="313"/>
      <c r="Q30" s="313"/>
      <c r="R30" s="313"/>
      <c r="S30" s="313"/>
      <c r="T30" s="313"/>
      <c r="U30" s="313"/>
      <c r="V30" s="313"/>
      <c r="W30" s="313"/>
      <c r="X30" s="313"/>
      <c r="Y30" s="345"/>
      <c r="Z30" s="345"/>
      <c r="AA30" s="345"/>
      <c r="AB30" s="464"/>
      <c r="AC30" s="302"/>
      <c r="AD30" s="306"/>
      <c r="AE30" s="306"/>
      <c r="AF30" s="306"/>
      <c r="AG30" s="306"/>
      <c r="AH30" s="306"/>
      <c r="AI30" s="306"/>
      <c r="AJ30" s="306"/>
      <c r="AK30" s="306"/>
      <c r="AL30" s="306"/>
      <c r="AM30" s="306"/>
      <c r="AN30" s="306"/>
      <c r="AO30" s="306"/>
      <c r="AP30" s="306"/>
      <c r="AQ30" s="306"/>
      <c r="AR30" s="306"/>
      <c r="AS30" s="306"/>
      <c r="AT30" s="306"/>
      <c r="AU30" s="306"/>
      <c r="AV30" s="89"/>
      <c r="AW30" s="89"/>
      <c r="AX30" s="89"/>
      <c r="AY30" s="89"/>
    </row>
    <row r="31" spans="1:51" ht="42.65" customHeight="1" x14ac:dyDescent="0.4">
      <c r="A31" s="336" t="s">
        <v>234</v>
      </c>
      <c r="B31" s="391" t="s">
        <v>235</v>
      </c>
      <c r="C31" s="334" t="s">
        <v>187</v>
      </c>
      <c r="D31" s="311"/>
      <c r="E31" s="311"/>
      <c r="F31" s="311"/>
      <c r="G31" s="311"/>
      <c r="H31" s="311"/>
      <c r="I31" s="311"/>
      <c r="J31" s="301"/>
      <c r="K31" s="301"/>
      <c r="L31" s="301"/>
      <c r="M31" s="301"/>
      <c r="N31" s="301"/>
      <c r="O31" s="314"/>
      <c r="P31" s="346"/>
      <c r="Q31" s="313"/>
      <c r="R31" s="313"/>
      <c r="S31" s="313"/>
      <c r="T31" s="313"/>
      <c r="U31" s="313"/>
      <c r="V31" s="313"/>
      <c r="W31" s="313"/>
      <c r="X31" s="313"/>
      <c r="Y31" s="345"/>
      <c r="Z31" s="345"/>
      <c r="AA31" s="345"/>
      <c r="AB31" s="464"/>
      <c r="AC31" s="302"/>
      <c r="AD31" s="306"/>
      <c r="AE31" s="306"/>
      <c r="AF31" s="306"/>
      <c r="AG31" s="306"/>
      <c r="AH31" s="306"/>
      <c r="AI31" s="306"/>
      <c r="AJ31" s="306"/>
      <c r="AK31" s="306"/>
      <c r="AL31" s="306"/>
      <c r="AM31" s="306"/>
      <c r="AN31" s="306"/>
      <c r="AO31" s="306"/>
      <c r="AP31" s="306"/>
      <c r="AQ31" s="306"/>
      <c r="AR31" s="306"/>
      <c r="AS31" s="306"/>
      <c r="AT31" s="306"/>
      <c r="AU31" s="306"/>
      <c r="AV31" s="89"/>
      <c r="AW31" s="89"/>
      <c r="AX31" s="89"/>
      <c r="AY31" s="89"/>
    </row>
    <row r="32" spans="1:51" ht="42.65" customHeight="1" x14ac:dyDescent="0.4">
      <c r="A32" s="336" t="s">
        <v>236</v>
      </c>
      <c r="B32" s="391" t="s">
        <v>237</v>
      </c>
      <c r="C32" s="334" t="s">
        <v>187</v>
      </c>
      <c r="D32" s="311"/>
      <c r="E32" s="311"/>
      <c r="F32" s="311"/>
      <c r="G32" s="311"/>
      <c r="H32" s="311"/>
      <c r="I32" s="311"/>
      <c r="J32" s="301"/>
      <c r="K32" s="301"/>
      <c r="L32" s="301"/>
      <c r="M32" s="301"/>
      <c r="N32" s="301"/>
      <c r="O32" s="301"/>
      <c r="P32" s="313"/>
      <c r="Q32" s="347"/>
      <c r="R32" s="347"/>
      <c r="S32" s="304"/>
      <c r="T32" s="345"/>
      <c r="U32" s="345"/>
      <c r="V32" s="345"/>
      <c r="W32" s="345"/>
      <c r="X32" s="345"/>
      <c r="Y32" s="345"/>
      <c r="Z32" s="345"/>
      <c r="AA32" s="345"/>
      <c r="AB32" s="464"/>
      <c r="AC32" s="302"/>
      <c r="AD32" s="306"/>
      <c r="AE32" s="306"/>
      <c r="AF32" s="306"/>
      <c r="AG32" s="306"/>
      <c r="AH32" s="306"/>
      <c r="AI32" s="306"/>
      <c r="AJ32" s="306"/>
      <c r="AK32" s="306"/>
      <c r="AL32" s="306"/>
      <c r="AM32" s="306"/>
      <c r="AN32" s="306"/>
      <c r="AO32" s="306"/>
      <c r="AP32" s="306"/>
      <c r="AQ32" s="306"/>
      <c r="AR32" s="306"/>
      <c r="AS32" s="306"/>
      <c r="AT32" s="306"/>
      <c r="AU32" s="306"/>
      <c r="AV32" s="89"/>
      <c r="AW32" s="89"/>
      <c r="AX32" s="89"/>
      <c r="AY32" s="89"/>
    </row>
    <row r="33" spans="1:51" ht="42.65" customHeight="1" x14ac:dyDescent="0.4">
      <c r="A33" s="336" t="s">
        <v>238</v>
      </c>
      <c r="B33" s="391" t="s">
        <v>239</v>
      </c>
      <c r="C33" s="334" t="s">
        <v>187</v>
      </c>
      <c r="D33" s="311"/>
      <c r="E33" s="311"/>
      <c r="F33" s="311"/>
      <c r="G33" s="311"/>
      <c r="H33" s="312"/>
      <c r="I33" s="312"/>
      <c r="J33" s="301"/>
      <c r="K33" s="301"/>
      <c r="L33" s="301"/>
      <c r="M33" s="301"/>
      <c r="N33" s="301"/>
      <c r="O33" s="301"/>
      <c r="P33" s="313"/>
      <c r="Q33" s="304"/>
      <c r="R33" s="304"/>
      <c r="S33" s="347"/>
      <c r="T33" s="314"/>
      <c r="U33" s="314"/>
      <c r="V33" s="301"/>
      <c r="W33" s="301"/>
      <c r="X33" s="301"/>
      <c r="Y33" s="301"/>
      <c r="Z33" s="301"/>
      <c r="AA33" s="301"/>
      <c r="AB33" s="464"/>
      <c r="AC33" s="302"/>
      <c r="AD33" s="306"/>
      <c r="AE33" s="306"/>
      <c r="AF33" s="306"/>
      <c r="AG33" s="306"/>
      <c r="AH33" s="306"/>
      <c r="AI33" s="306"/>
      <c r="AJ33" s="306"/>
      <c r="AK33" s="306"/>
      <c r="AL33" s="306"/>
      <c r="AM33" s="306"/>
      <c r="AN33" s="306"/>
      <c r="AO33" s="306"/>
      <c r="AP33" s="306"/>
      <c r="AQ33" s="306"/>
      <c r="AR33" s="306"/>
      <c r="AS33" s="306"/>
      <c r="AT33" s="306"/>
      <c r="AU33" s="306"/>
      <c r="AV33" s="89"/>
      <c r="AW33" s="89"/>
      <c r="AX33" s="89"/>
      <c r="AY33" s="89"/>
    </row>
    <row r="34" spans="1:51" ht="42.65" customHeight="1" x14ac:dyDescent="0.4">
      <c r="A34" s="336" t="s">
        <v>240</v>
      </c>
      <c r="B34" s="391" t="s">
        <v>241</v>
      </c>
      <c r="C34" s="334" t="s">
        <v>233</v>
      </c>
      <c r="D34" s="311"/>
      <c r="E34" s="311"/>
      <c r="F34" s="311"/>
      <c r="G34" s="311"/>
      <c r="H34" s="312"/>
      <c r="I34" s="312"/>
      <c r="J34" s="301"/>
      <c r="K34" s="301"/>
      <c r="L34" s="301"/>
      <c r="M34" s="301"/>
      <c r="N34" s="301"/>
      <c r="O34" s="301"/>
      <c r="P34" s="313"/>
      <c r="Q34" s="304"/>
      <c r="R34" s="304"/>
      <c r="S34" s="304"/>
      <c r="T34" s="301"/>
      <c r="U34" s="301"/>
      <c r="V34" s="314"/>
      <c r="W34" s="314"/>
      <c r="X34" s="301"/>
      <c r="Y34" s="301"/>
      <c r="Z34" s="301"/>
      <c r="AA34" s="301"/>
      <c r="AB34" s="464"/>
      <c r="AC34" s="302"/>
      <c r="AD34" s="306"/>
      <c r="AE34" s="306"/>
      <c r="AF34" s="306"/>
      <c r="AG34" s="306"/>
      <c r="AH34" s="306"/>
      <c r="AI34" s="306"/>
      <c r="AJ34" s="306"/>
      <c r="AK34" s="306"/>
      <c r="AL34" s="306"/>
      <c r="AM34" s="306"/>
      <c r="AN34" s="306"/>
      <c r="AO34" s="306"/>
      <c r="AP34" s="306"/>
      <c r="AQ34" s="306"/>
      <c r="AR34" s="306"/>
      <c r="AS34" s="306"/>
      <c r="AT34" s="306"/>
      <c r="AU34" s="306"/>
      <c r="AV34" s="89"/>
      <c r="AW34" s="89"/>
      <c r="AX34" s="89"/>
      <c r="AY34" s="89"/>
    </row>
    <row r="35" spans="1:51" ht="36" x14ac:dyDescent="0.4">
      <c r="A35" s="336" t="s">
        <v>242</v>
      </c>
      <c r="B35" s="391" t="s">
        <v>243</v>
      </c>
      <c r="C35" s="334" t="s">
        <v>233</v>
      </c>
      <c r="D35" s="311"/>
      <c r="E35" s="311"/>
      <c r="F35" s="311"/>
      <c r="G35" s="311"/>
      <c r="H35" s="312"/>
      <c r="I35" s="312"/>
      <c r="J35" s="301"/>
      <c r="K35" s="301"/>
      <c r="L35" s="301"/>
      <c r="M35" s="301"/>
      <c r="N35" s="318"/>
      <c r="O35" s="318"/>
      <c r="P35" s="318"/>
      <c r="Q35" s="318"/>
      <c r="R35" s="318"/>
      <c r="S35" s="318"/>
      <c r="T35" s="318"/>
      <c r="U35" s="318"/>
      <c r="V35" s="318"/>
      <c r="W35" s="318"/>
      <c r="X35" s="316"/>
      <c r="Y35" s="316"/>
      <c r="Z35" s="316"/>
      <c r="AA35" s="316"/>
      <c r="AB35" s="464"/>
      <c r="AC35" s="302"/>
      <c r="AD35" s="306"/>
      <c r="AE35" s="306"/>
      <c r="AF35" s="306"/>
      <c r="AG35" s="306"/>
      <c r="AH35" s="306"/>
      <c r="AI35" s="306"/>
      <c r="AJ35" s="306"/>
      <c r="AK35" s="306"/>
      <c r="AL35" s="306"/>
      <c r="AM35" s="306"/>
      <c r="AN35" s="306"/>
      <c r="AO35" s="306"/>
      <c r="AP35" s="306"/>
      <c r="AQ35" s="306"/>
      <c r="AR35" s="306"/>
      <c r="AS35" s="306"/>
      <c r="AT35" s="306"/>
      <c r="AU35" s="306"/>
      <c r="AV35" s="89"/>
      <c r="AW35" s="89"/>
      <c r="AX35" s="89"/>
      <c r="AY35" s="89"/>
    </row>
    <row r="36" spans="1:51" ht="18" x14ac:dyDescent="0.4">
      <c r="A36" s="465" t="s">
        <v>244</v>
      </c>
      <c r="B36" s="465"/>
      <c r="C36" s="465"/>
      <c r="D36" s="465"/>
      <c r="E36" s="465"/>
      <c r="F36" s="465"/>
      <c r="G36" s="465"/>
      <c r="H36" s="465"/>
      <c r="I36" s="465"/>
      <c r="J36" s="465"/>
      <c r="K36" s="465"/>
      <c r="L36" s="465"/>
      <c r="M36" s="465"/>
      <c r="N36" s="465"/>
      <c r="O36" s="465"/>
      <c r="P36" s="465"/>
      <c r="Q36" s="465"/>
      <c r="R36" s="465"/>
      <c r="S36" s="465"/>
      <c r="T36" s="465"/>
      <c r="U36" s="465"/>
      <c r="V36" s="465"/>
      <c r="W36" s="465"/>
      <c r="X36" s="465"/>
      <c r="Y36" s="465"/>
      <c r="Z36" s="465"/>
      <c r="AA36" s="465"/>
      <c r="AB36" s="464"/>
      <c r="AC36" s="300"/>
      <c r="AD36" s="300"/>
      <c r="AE36" s="300"/>
      <c r="AF36" s="300"/>
      <c r="AG36" s="300"/>
      <c r="AH36" s="300"/>
      <c r="AI36" s="300"/>
      <c r="AJ36" s="300"/>
      <c r="AK36" s="300"/>
      <c r="AL36" s="300"/>
      <c r="AM36" s="300"/>
      <c r="AN36" s="300"/>
      <c r="AO36" s="300"/>
      <c r="AP36" s="303"/>
      <c r="AQ36" s="303"/>
      <c r="AR36" s="303"/>
      <c r="AS36" s="306"/>
      <c r="AT36" s="306"/>
      <c r="AU36" s="306"/>
      <c r="AV36" s="89"/>
      <c r="AW36" s="89"/>
      <c r="AX36" s="89"/>
      <c r="AY36" s="89"/>
    </row>
    <row r="37" spans="1:51" ht="39" customHeight="1" x14ac:dyDescent="0.4">
      <c r="A37" s="333" t="s">
        <v>245</v>
      </c>
      <c r="B37" s="391" t="s">
        <v>246</v>
      </c>
      <c r="C37" s="315" t="s">
        <v>247</v>
      </c>
      <c r="D37" s="306"/>
      <c r="E37" s="306"/>
      <c r="F37" s="306"/>
      <c r="G37" s="306"/>
      <c r="H37" s="306"/>
      <c r="I37" s="306"/>
      <c r="J37" s="306"/>
      <c r="K37" s="306"/>
      <c r="L37" s="306"/>
      <c r="M37" s="306"/>
      <c r="N37" s="309"/>
      <c r="O37" s="316"/>
      <c r="P37" s="306"/>
      <c r="Q37" s="306"/>
      <c r="R37" s="317"/>
      <c r="S37" s="317"/>
      <c r="T37" s="303"/>
      <c r="U37" s="303"/>
      <c r="V37" s="317"/>
      <c r="W37" s="303"/>
      <c r="X37" s="303"/>
      <c r="Y37" s="317"/>
      <c r="Z37" s="317"/>
      <c r="AA37" s="317"/>
      <c r="AB37" s="464"/>
      <c r="AC37" s="318"/>
      <c r="AD37" s="318"/>
      <c r="AE37" s="318"/>
      <c r="AF37" s="317"/>
      <c r="AG37" s="317"/>
      <c r="AH37" s="300"/>
      <c r="AI37" s="300"/>
      <c r="AJ37" s="317"/>
      <c r="AK37" s="300"/>
      <c r="AL37" s="300"/>
      <c r="AM37" s="317"/>
      <c r="AN37" s="317"/>
      <c r="AO37" s="317"/>
      <c r="AP37" s="308"/>
      <c r="AQ37" s="308"/>
      <c r="AR37" s="308"/>
      <c r="AS37" s="306"/>
      <c r="AT37" s="306"/>
      <c r="AU37" s="306"/>
      <c r="AV37" s="89"/>
      <c r="AW37" s="89"/>
      <c r="AX37" s="89"/>
      <c r="AY37" s="89"/>
    </row>
    <row r="38" spans="1:51" ht="39" customHeight="1" x14ac:dyDescent="0.4">
      <c r="A38" s="333" t="s">
        <v>248</v>
      </c>
      <c r="B38" s="391" t="s">
        <v>249</v>
      </c>
      <c r="C38" s="315" t="s">
        <v>247</v>
      </c>
      <c r="D38" s="306"/>
      <c r="E38" s="306"/>
      <c r="F38" s="306"/>
      <c r="G38" s="306"/>
      <c r="H38" s="306"/>
      <c r="I38" s="306"/>
      <c r="J38" s="306"/>
      <c r="K38" s="306"/>
      <c r="L38" s="306"/>
      <c r="M38" s="306"/>
      <c r="N38" s="319"/>
      <c r="O38" s="316"/>
      <c r="P38" s="306"/>
      <c r="Q38" s="306"/>
      <c r="R38" s="317"/>
      <c r="S38" s="317"/>
      <c r="T38" s="303"/>
      <c r="U38" s="303"/>
      <c r="V38" s="317"/>
      <c r="W38" s="303"/>
      <c r="X38" s="303"/>
      <c r="Y38" s="317"/>
      <c r="Z38" s="317"/>
      <c r="AA38" s="317"/>
      <c r="AB38" s="464"/>
      <c r="AC38" s="319"/>
      <c r="AD38" s="318"/>
      <c r="AE38" s="318"/>
      <c r="AF38" s="317"/>
      <c r="AG38" s="317"/>
      <c r="AH38" s="300"/>
      <c r="AI38" s="300"/>
      <c r="AJ38" s="317"/>
      <c r="AK38" s="300"/>
      <c r="AL38" s="300"/>
      <c r="AM38" s="317"/>
      <c r="AN38" s="317"/>
      <c r="AO38" s="317"/>
      <c r="AP38" s="308"/>
      <c r="AQ38" s="308"/>
      <c r="AR38" s="308"/>
      <c r="AS38" s="306"/>
      <c r="AT38" s="306"/>
      <c r="AU38" s="306"/>
      <c r="AV38" s="89"/>
      <c r="AW38" s="89"/>
      <c r="AX38" s="89"/>
      <c r="AY38" s="89"/>
    </row>
    <row r="39" spans="1:51" ht="39" customHeight="1" x14ac:dyDescent="0.4">
      <c r="A39" s="333" t="s">
        <v>250</v>
      </c>
      <c r="B39" s="391" t="s">
        <v>237</v>
      </c>
      <c r="C39" s="348" t="s">
        <v>187</v>
      </c>
      <c r="D39" s="306"/>
      <c r="E39" s="306"/>
      <c r="F39" s="306"/>
      <c r="G39" s="306"/>
      <c r="H39" s="306"/>
      <c r="I39" s="306"/>
      <c r="J39" s="306"/>
      <c r="K39" s="306"/>
      <c r="L39" s="306"/>
      <c r="M39" s="306"/>
      <c r="N39" s="319"/>
      <c r="O39" s="319"/>
      <c r="P39" s="320"/>
      <c r="Q39" s="320"/>
      <c r="R39" s="320"/>
      <c r="S39" s="320"/>
      <c r="T39" s="303"/>
      <c r="U39" s="303"/>
      <c r="V39" s="317"/>
      <c r="W39" s="303"/>
      <c r="X39" s="303"/>
      <c r="Y39" s="317"/>
      <c r="Z39" s="317"/>
      <c r="AA39" s="317"/>
      <c r="AB39" s="464"/>
      <c r="AC39" s="319"/>
      <c r="AD39" s="319"/>
      <c r="AE39" s="319"/>
      <c r="AF39" s="319"/>
      <c r="AG39" s="319"/>
      <c r="AH39" s="300"/>
      <c r="AI39" s="300"/>
      <c r="AJ39" s="317"/>
      <c r="AK39" s="300"/>
      <c r="AL39" s="300"/>
      <c r="AM39" s="317"/>
      <c r="AN39" s="317"/>
      <c r="AO39" s="317"/>
      <c r="AP39" s="308"/>
      <c r="AQ39" s="308"/>
      <c r="AR39" s="308"/>
      <c r="AS39" s="306"/>
      <c r="AT39" s="306"/>
      <c r="AU39" s="306"/>
      <c r="AV39" s="89"/>
      <c r="AW39" s="89"/>
      <c r="AX39" s="89"/>
      <c r="AY39" s="89"/>
    </row>
    <row r="40" spans="1:51" ht="39" customHeight="1" x14ac:dyDescent="0.4">
      <c r="A40" s="333" t="s">
        <v>251</v>
      </c>
      <c r="B40" s="393" t="s">
        <v>239</v>
      </c>
      <c r="C40" s="315" t="s">
        <v>252</v>
      </c>
      <c r="D40" s="306"/>
      <c r="E40" s="306"/>
      <c r="F40" s="306"/>
      <c r="G40" s="306"/>
      <c r="H40" s="306"/>
      <c r="I40" s="306"/>
      <c r="J40" s="306"/>
      <c r="K40" s="306"/>
      <c r="L40" s="306"/>
      <c r="M40" s="306"/>
      <c r="N40" s="306"/>
      <c r="O40" s="321"/>
      <c r="P40" s="306"/>
      <c r="Q40" s="319"/>
      <c r="R40" s="319"/>
      <c r="S40" s="319"/>
      <c r="T40" s="320"/>
      <c r="U40" s="303"/>
      <c r="V40" s="317"/>
      <c r="W40" s="303"/>
      <c r="X40" s="303"/>
      <c r="Y40" s="317"/>
      <c r="Z40" s="317"/>
      <c r="AA40" s="317"/>
      <c r="AB40" s="464"/>
      <c r="AC40" s="349"/>
      <c r="AD40" s="318"/>
      <c r="AE40" s="319"/>
      <c r="AF40" s="319"/>
      <c r="AG40" s="319"/>
      <c r="AH40" s="319"/>
      <c r="AI40" s="300"/>
      <c r="AJ40" s="317"/>
      <c r="AK40" s="300"/>
      <c r="AL40" s="300"/>
      <c r="AM40" s="317"/>
      <c r="AN40" s="317"/>
      <c r="AO40" s="317"/>
      <c r="AP40" s="308"/>
      <c r="AQ40" s="308"/>
      <c r="AR40" s="308"/>
      <c r="AS40" s="306"/>
      <c r="AT40" s="306"/>
      <c r="AU40" s="306"/>
      <c r="AV40" s="89"/>
      <c r="AW40" s="89"/>
      <c r="AX40" s="89"/>
      <c r="AY40" s="89"/>
    </row>
    <row r="41" spans="1:51" ht="39" customHeight="1" x14ac:dyDescent="0.4">
      <c r="A41" s="333" t="s">
        <v>253</v>
      </c>
      <c r="B41" s="391" t="s">
        <v>254</v>
      </c>
      <c r="C41" s="315" t="s">
        <v>252</v>
      </c>
      <c r="D41" s="306"/>
      <c r="E41" s="306"/>
      <c r="F41" s="306"/>
      <c r="G41" s="306"/>
      <c r="H41" s="306"/>
      <c r="I41" s="306"/>
      <c r="J41" s="306"/>
      <c r="K41" s="306"/>
      <c r="L41" s="306"/>
      <c r="M41" s="306"/>
      <c r="N41" s="306"/>
      <c r="O41" s="321"/>
      <c r="P41" s="306"/>
      <c r="Q41" s="319"/>
      <c r="R41" s="319"/>
      <c r="S41" s="319"/>
      <c r="T41" s="320"/>
      <c r="U41" s="322"/>
      <c r="V41" s="317"/>
      <c r="W41" s="303"/>
      <c r="X41" s="303"/>
      <c r="Y41" s="317"/>
      <c r="Z41" s="317"/>
      <c r="AA41" s="317"/>
      <c r="AB41" s="464"/>
      <c r="AC41" s="349"/>
      <c r="AD41" s="318"/>
      <c r="AE41" s="319"/>
      <c r="AF41" s="319"/>
      <c r="AG41" s="319"/>
      <c r="AH41" s="319"/>
      <c r="AI41" s="300"/>
      <c r="AJ41" s="317"/>
      <c r="AK41" s="300"/>
      <c r="AL41" s="300"/>
      <c r="AM41" s="317"/>
      <c r="AN41" s="317"/>
      <c r="AO41" s="317"/>
      <c r="AP41" s="308"/>
      <c r="AQ41" s="308"/>
      <c r="AR41" s="308"/>
      <c r="AS41" s="306"/>
      <c r="AT41" s="306"/>
      <c r="AU41" s="306"/>
      <c r="AV41" s="89"/>
      <c r="AW41" s="89"/>
      <c r="AX41" s="89"/>
      <c r="AY41" s="89"/>
    </row>
    <row r="42" spans="1:51" ht="39" customHeight="1" x14ac:dyDescent="0.4">
      <c r="A42" s="333" t="s">
        <v>255</v>
      </c>
      <c r="B42" s="394" t="s">
        <v>256</v>
      </c>
      <c r="C42" s="315" t="s">
        <v>252</v>
      </c>
      <c r="D42" s="306"/>
      <c r="E42" s="306"/>
      <c r="F42" s="306"/>
      <c r="G42" s="306"/>
      <c r="H42" s="306"/>
      <c r="I42" s="306"/>
      <c r="J42" s="306"/>
      <c r="K42" s="306"/>
      <c r="L42" s="306"/>
      <c r="M42" s="306"/>
      <c r="N42" s="306"/>
      <c r="O42" s="321"/>
      <c r="P42" s="306"/>
      <c r="Q42" s="319"/>
      <c r="R42" s="319"/>
      <c r="S42" s="319"/>
      <c r="T42" s="309"/>
      <c r="U42" s="322"/>
      <c r="V42" s="317"/>
      <c r="W42" s="303"/>
      <c r="X42" s="303"/>
      <c r="Y42" s="317"/>
      <c r="Z42" s="317"/>
      <c r="AA42" s="317"/>
      <c r="AB42" s="464"/>
      <c r="AC42" s="349"/>
      <c r="AD42" s="318"/>
      <c r="AE42" s="319"/>
      <c r="AF42" s="319"/>
      <c r="AG42" s="319"/>
      <c r="AH42" s="319"/>
      <c r="AI42" s="300"/>
      <c r="AJ42" s="317"/>
      <c r="AK42" s="300"/>
      <c r="AL42" s="300"/>
      <c r="AM42" s="317"/>
      <c r="AN42" s="317"/>
      <c r="AO42" s="317"/>
      <c r="AP42" s="308"/>
      <c r="AQ42" s="308"/>
      <c r="AR42" s="308"/>
      <c r="AS42" s="306"/>
      <c r="AT42" s="306"/>
      <c r="AU42" s="306"/>
      <c r="AV42" s="89"/>
      <c r="AW42" s="89"/>
      <c r="AX42" s="89"/>
      <c r="AY42" s="89"/>
    </row>
    <row r="43" spans="1:51" ht="39" customHeight="1" x14ac:dyDescent="0.4">
      <c r="A43" s="333" t="s">
        <v>257</v>
      </c>
      <c r="B43" s="395" t="s">
        <v>258</v>
      </c>
      <c r="C43" s="315" t="s">
        <v>252</v>
      </c>
      <c r="D43" s="306"/>
      <c r="E43" s="306"/>
      <c r="F43" s="306"/>
      <c r="G43" s="306"/>
      <c r="H43" s="306"/>
      <c r="I43" s="306"/>
      <c r="J43" s="306"/>
      <c r="K43" s="306"/>
      <c r="L43" s="306"/>
      <c r="M43" s="306"/>
      <c r="N43" s="306"/>
      <c r="O43" s="318"/>
      <c r="P43" s="318"/>
      <c r="Q43" s="318"/>
      <c r="R43" s="318"/>
      <c r="S43" s="318"/>
      <c r="T43" s="318"/>
      <c r="U43" s="316"/>
      <c r="V43" s="316"/>
      <c r="W43" s="316"/>
      <c r="X43" s="316"/>
      <c r="Y43" s="316"/>
      <c r="Z43" s="316"/>
      <c r="AA43" s="316"/>
      <c r="AB43" s="464"/>
      <c r="AC43" s="318"/>
      <c r="AD43" s="318"/>
      <c r="AE43" s="318"/>
      <c r="AF43" s="318"/>
      <c r="AG43" s="318"/>
      <c r="AH43" s="318"/>
      <c r="AI43" s="318"/>
      <c r="AJ43" s="318"/>
      <c r="AK43" s="318"/>
      <c r="AL43" s="318"/>
      <c r="AM43" s="318"/>
      <c r="AN43" s="318"/>
      <c r="AO43" s="318"/>
      <c r="AP43" s="306"/>
      <c r="AQ43" s="306"/>
      <c r="AR43" s="306"/>
      <c r="AS43" s="306"/>
      <c r="AT43" s="306"/>
      <c r="AU43" s="306"/>
      <c r="AV43" s="89"/>
      <c r="AW43" s="89"/>
      <c r="AX43" s="89"/>
      <c r="AY43" s="89"/>
    </row>
    <row r="44" spans="1:51" ht="34.15" customHeight="1" x14ac:dyDescent="0.4">
      <c r="A44" s="333" t="s">
        <v>259</v>
      </c>
      <c r="B44" s="395" t="s">
        <v>260</v>
      </c>
      <c r="C44" s="315" t="s">
        <v>252</v>
      </c>
      <c r="D44" s="306"/>
      <c r="E44" s="306"/>
      <c r="F44" s="306"/>
      <c r="G44" s="306"/>
      <c r="H44" s="306"/>
      <c r="I44" s="306"/>
      <c r="J44" s="306"/>
      <c r="K44" s="306"/>
      <c r="L44" s="306"/>
      <c r="M44" s="306"/>
      <c r="N44" s="306"/>
      <c r="O44" s="318"/>
      <c r="P44" s="318"/>
      <c r="Q44" s="318"/>
      <c r="R44" s="318"/>
      <c r="S44" s="318"/>
      <c r="T44" s="318"/>
      <c r="U44" s="316"/>
      <c r="V44" s="316"/>
      <c r="W44" s="316"/>
      <c r="X44" s="316"/>
      <c r="Y44" s="316"/>
      <c r="Z44" s="316"/>
      <c r="AA44" s="316"/>
      <c r="AB44" s="464"/>
      <c r="AC44" s="318"/>
      <c r="AD44" s="318"/>
      <c r="AE44" s="318"/>
      <c r="AF44" s="318"/>
      <c r="AG44" s="318"/>
      <c r="AH44" s="318"/>
      <c r="AI44" s="318"/>
      <c r="AJ44" s="318"/>
      <c r="AK44" s="318"/>
      <c r="AL44" s="318"/>
      <c r="AM44" s="318"/>
      <c r="AN44" s="318"/>
      <c r="AO44" s="318"/>
      <c r="AP44" s="306"/>
      <c r="AQ44" s="306"/>
      <c r="AR44" s="306"/>
      <c r="AS44" s="306"/>
      <c r="AT44" s="306"/>
      <c r="AU44" s="306"/>
      <c r="AV44" s="89"/>
      <c r="AW44" s="89"/>
      <c r="AX44" s="89"/>
      <c r="AY44" s="89"/>
    </row>
    <row r="45" spans="1:51" ht="18" customHeight="1" x14ac:dyDescent="0.4">
      <c r="A45" s="441" t="s">
        <v>261</v>
      </c>
      <c r="B45" s="442"/>
      <c r="C45" s="442"/>
      <c r="D45" s="442"/>
      <c r="E45" s="442"/>
      <c r="F45" s="442"/>
      <c r="G45" s="442"/>
      <c r="H45" s="442"/>
      <c r="I45" s="442"/>
      <c r="J45" s="442"/>
      <c r="K45" s="442"/>
      <c r="L45" s="442"/>
      <c r="M45" s="442"/>
      <c r="N45" s="442"/>
      <c r="O45" s="442"/>
      <c r="P45" s="442"/>
      <c r="Q45" s="442"/>
      <c r="R45" s="442"/>
      <c r="S45" s="442"/>
      <c r="T45" s="442"/>
      <c r="U45" s="442"/>
      <c r="V45" s="442"/>
      <c r="W45" s="442"/>
      <c r="X45" s="442"/>
      <c r="Y45" s="442"/>
      <c r="Z45" s="442"/>
      <c r="AA45" s="442"/>
      <c r="AB45" s="442"/>
      <c r="AC45" s="442"/>
      <c r="AD45" s="442"/>
      <c r="AE45" s="442"/>
      <c r="AF45" s="442"/>
      <c r="AG45" s="442"/>
      <c r="AH45" s="442"/>
      <c r="AI45" s="442"/>
      <c r="AJ45" s="442"/>
      <c r="AK45" s="442"/>
      <c r="AL45" s="442"/>
      <c r="AM45" s="442"/>
      <c r="AN45" s="442"/>
      <c r="AO45" s="442"/>
      <c r="AP45" s="442"/>
      <c r="AQ45" s="442"/>
      <c r="AR45" s="387"/>
      <c r="AS45" s="388"/>
      <c r="AT45" s="306"/>
      <c r="AU45" s="306"/>
      <c r="AV45" s="89"/>
      <c r="AW45" s="89"/>
      <c r="AX45" s="89"/>
      <c r="AY45" s="89"/>
    </row>
    <row r="46" spans="1:51" ht="67.5" customHeight="1" x14ac:dyDescent="0.4">
      <c r="A46" s="336" t="s">
        <v>262</v>
      </c>
      <c r="B46" s="396" t="s">
        <v>263</v>
      </c>
      <c r="C46" s="324" t="s">
        <v>264</v>
      </c>
      <c r="D46" s="350"/>
      <c r="E46" s="350"/>
      <c r="F46" s="350"/>
      <c r="G46" s="350"/>
      <c r="H46" s="475" t="s">
        <v>265</v>
      </c>
      <c r="I46" s="476"/>
      <c r="J46" s="477"/>
      <c r="K46" s="350"/>
      <c r="L46" s="336"/>
      <c r="M46" s="336"/>
      <c r="N46" s="336"/>
      <c r="O46" s="336"/>
      <c r="P46" s="336"/>
      <c r="Q46" s="336"/>
      <c r="R46" s="336"/>
      <c r="S46" s="336"/>
      <c r="T46" s="336"/>
      <c r="U46" s="336"/>
      <c r="V46" s="446" t="s">
        <v>266</v>
      </c>
      <c r="W46" s="336"/>
      <c r="X46" s="336"/>
      <c r="Y46" s="336"/>
      <c r="Z46" s="336"/>
      <c r="AA46" s="336"/>
      <c r="AB46" s="365" t="s">
        <v>267</v>
      </c>
      <c r="AC46" s="366" t="s">
        <v>267</v>
      </c>
      <c r="AD46" s="449" t="s">
        <v>268</v>
      </c>
      <c r="AE46" s="450"/>
      <c r="AF46" s="450"/>
      <c r="AG46" s="450"/>
      <c r="AH46" s="450"/>
      <c r="AI46" s="451"/>
      <c r="AJ46" s="366" t="s">
        <v>267</v>
      </c>
      <c r="AK46" s="366" t="s">
        <v>267</v>
      </c>
      <c r="AL46" s="366" t="s">
        <v>267</v>
      </c>
      <c r="AM46" s="366" t="s">
        <v>267</v>
      </c>
      <c r="AN46" s="366" t="s">
        <v>267</v>
      </c>
      <c r="AO46" s="366" t="s">
        <v>267</v>
      </c>
      <c r="AP46" s="366" t="s">
        <v>267</v>
      </c>
      <c r="AQ46" s="366" t="s">
        <v>267</v>
      </c>
      <c r="AR46" s="306"/>
      <c r="AS46" s="306"/>
      <c r="AT46" s="446" t="s">
        <v>269</v>
      </c>
      <c r="AU46" s="306"/>
      <c r="AV46" s="89"/>
      <c r="AW46" s="89"/>
      <c r="AX46" s="89"/>
      <c r="AY46" s="89"/>
    </row>
    <row r="47" spans="1:51" ht="67.5" customHeight="1" x14ac:dyDescent="0.4">
      <c r="A47" s="336" t="s">
        <v>270</v>
      </c>
      <c r="B47" s="391" t="s">
        <v>271</v>
      </c>
      <c r="C47" s="315" t="s">
        <v>252</v>
      </c>
      <c r="D47" s="350"/>
      <c r="E47" s="350"/>
      <c r="F47" s="350"/>
      <c r="G47" s="350"/>
      <c r="H47" s="478"/>
      <c r="I47" s="479"/>
      <c r="J47" s="480"/>
      <c r="K47" s="350"/>
      <c r="L47" s="336"/>
      <c r="M47" s="336"/>
      <c r="N47" s="336"/>
      <c r="O47" s="336"/>
      <c r="P47" s="336"/>
      <c r="Q47" s="336"/>
      <c r="R47" s="336"/>
      <c r="S47" s="336"/>
      <c r="T47" s="336"/>
      <c r="U47" s="336"/>
      <c r="V47" s="447"/>
      <c r="W47" s="336"/>
      <c r="X47" s="336"/>
      <c r="Y47" s="336"/>
      <c r="Z47" s="336"/>
      <c r="AA47" s="336"/>
      <c r="AB47" s="367" t="s">
        <v>267</v>
      </c>
      <c r="AC47" s="368" t="s">
        <v>267</v>
      </c>
      <c r="AD47" s="452"/>
      <c r="AE47" s="453"/>
      <c r="AF47" s="453"/>
      <c r="AG47" s="453"/>
      <c r="AH47" s="453"/>
      <c r="AI47" s="454"/>
      <c r="AJ47" s="368" t="s">
        <v>267</v>
      </c>
      <c r="AK47" s="368" t="s">
        <v>267</v>
      </c>
      <c r="AL47" s="368" t="s">
        <v>267</v>
      </c>
      <c r="AM47" s="368" t="s">
        <v>267</v>
      </c>
      <c r="AN47" s="368" t="s">
        <v>267</v>
      </c>
      <c r="AO47" s="368" t="s">
        <v>267</v>
      </c>
      <c r="AP47" s="368" t="s">
        <v>267</v>
      </c>
      <c r="AQ47" s="368" t="s">
        <v>267</v>
      </c>
      <c r="AR47" s="306"/>
      <c r="AS47" s="306"/>
      <c r="AT47" s="447"/>
      <c r="AU47" s="306"/>
      <c r="AV47" s="89"/>
      <c r="AW47" s="89"/>
      <c r="AX47" s="89"/>
      <c r="AY47" s="89"/>
    </row>
    <row r="48" spans="1:51" ht="93.75" customHeight="1" x14ac:dyDescent="0.4">
      <c r="A48" s="336" t="s">
        <v>272</v>
      </c>
      <c r="B48" s="397" t="s">
        <v>273</v>
      </c>
      <c r="C48" s="355" t="s">
        <v>274</v>
      </c>
      <c r="D48" s="350"/>
      <c r="E48" s="350"/>
      <c r="F48" s="350"/>
      <c r="G48" s="350"/>
      <c r="H48" s="481"/>
      <c r="I48" s="482"/>
      <c r="J48" s="483"/>
      <c r="K48" s="350"/>
      <c r="L48" s="336"/>
      <c r="M48" s="336"/>
      <c r="N48" s="336"/>
      <c r="O48" s="336"/>
      <c r="P48" s="336"/>
      <c r="Q48" s="336"/>
      <c r="R48" s="336"/>
      <c r="S48" s="336"/>
      <c r="T48" s="336"/>
      <c r="U48" s="336"/>
      <c r="V48" s="448"/>
      <c r="W48" s="336"/>
      <c r="X48" s="336"/>
      <c r="Y48" s="336"/>
      <c r="Z48" s="336"/>
      <c r="AA48" s="336"/>
      <c r="AB48" s="367" t="s">
        <v>267</v>
      </c>
      <c r="AC48" s="368" t="s">
        <v>267</v>
      </c>
      <c r="AD48" s="455"/>
      <c r="AE48" s="456"/>
      <c r="AF48" s="456"/>
      <c r="AG48" s="456"/>
      <c r="AH48" s="456"/>
      <c r="AI48" s="457"/>
      <c r="AJ48" s="368" t="s">
        <v>267</v>
      </c>
      <c r="AK48" s="368" t="s">
        <v>267</v>
      </c>
      <c r="AL48" s="368" t="s">
        <v>267</v>
      </c>
      <c r="AM48" s="368" t="s">
        <v>267</v>
      </c>
      <c r="AN48" s="368" t="s">
        <v>267</v>
      </c>
      <c r="AO48" s="368" t="s">
        <v>267</v>
      </c>
      <c r="AP48" s="368" t="s">
        <v>267</v>
      </c>
      <c r="AQ48" s="368" t="s">
        <v>267</v>
      </c>
      <c r="AR48" s="306"/>
      <c r="AS48" s="306"/>
      <c r="AT48" s="448"/>
      <c r="AU48" s="306"/>
      <c r="AV48" s="89"/>
      <c r="AW48" s="89"/>
      <c r="AX48" s="89"/>
      <c r="AY48" s="89"/>
    </row>
    <row r="49" spans="1:51" ht="40.15" customHeight="1" x14ac:dyDescent="0.4">
      <c r="A49" s="336" t="s">
        <v>275</v>
      </c>
      <c r="B49" s="396" t="s">
        <v>276</v>
      </c>
      <c r="C49" s="324" t="s">
        <v>277</v>
      </c>
      <c r="D49" s="350"/>
      <c r="E49" s="350"/>
      <c r="F49" s="350"/>
      <c r="G49" s="350"/>
      <c r="H49" s="390"/>
      <c r="I49" s="390"/>
      <c r="J49" s="390"/>
      <c r="K49" s="350"/>
      <c r="L49" s="336"/>
      <c r="M49" s="336"/>
      <c r="N49" s="336"/>
      <c r="O49" s="336"/>
      <c r="P49" s="336"/>
      <c r="Q49" s="336"/>
      <c r="R49" s="336"/>
      <c r="S49" s="336"/>
      <c r="T49" s="336"/>
      <c r="U49" s="336"/>
      <c r="V49" s="336"/>
      <c r="W49" s="336"/>
      <c r="X49" s="336"/>
      <c r="Y49" s="336"/>
      <c r="Z49" s="336"/>
      <c r="AA49" s="336"/>
      <c r="AB49" s="367" t="s">
        <v>267</v>
      </c>
      <c r="AC49" s="370" t="s">
        <v>267</v>
      </c>
      <c r="AD49" s="370" t="s">
        <v>267</v>
      </c>
      <c r="AE49" s="370" t="s">
        <v>267</v>
      </c>
      <c r="AF49" s="370" t="s">
        <v>267</v>
      </c>
      <c r="AG49" s="370" t="s">
        <v>267</v>
      </c>
      <c r="AH49" s="371" t="s">
        <v>267</v>
      </c>
      <c r="AI49" s="372" t="s">
        <v>267</v>
      </c>
      <c r="AJ49" s="371" t="s">
        <v>267</v>
      </c>
      <c r="AK49" s="371" t="s">
        <v>267</v>
      </c>
      <c r="AL49" s="372" t="s">
        <v>267</v>
      </c>
      <c r="AM49" s="371" t="s">
        <v>267</v>
      </c>
      <c r="AN49" s="371" t="s">
        <v>267</v>
      </c>
      <c r="AO49" s="372" t="s">
        <v>267</v>
      </c>
      <c r="AP49" s="371" t="s">
        <v>267</v>
      </c>
      <c r="AQ49" s="378" t="s">
        <v>267</v>
      </c>
      <c r="AR49" s="306"/>
      <c r="AS49" s="306"/>
      <c r="AT49" s="306"/>
      <c r="AU49" s="306"/>
      <c r="AV49" s="89"/>
      <c r="AW49" s="89"/>
      <c r="AX49" s="89"/>
      <c r="AY49" s="89"/>
    </row>
    <row r="50" spans="1:51" ht="40.15" customHeight="1" x14ac:dyDescent="0.4">
      <c r="A50" s="336" t="s">
        <v>278</v>
      </c>
      <c r="B50" s="396" t="s">
        <v>279</v>
      </c>
      <c r="C50" s="324" t="s">
        <v>277</v>
      </c>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73" t="s">
        <v>267</v>
      </c>
      <c r="AC50" s="372" t="s">
        <v>267</v>
      </c>
      <c r="AD50" s="374" t="s">
        <v>267</v>
      </c>
      <c r="AE50" s="374" t="s">
        <v>267</v>
      </c>
      <c r="AF50" s="374" t="s">
        <v>267</v>
      </c>
      <c r="AG50" s="374" t="s">
        <v>267</v>
      </c>
      <c r="AH50" s="374" t="s">
        <v>267</v>
      </c>
      <c r="AI50" s="374" t="s">
        <v>267</v>
      </c>
      <c r="AJ50" s="374" t="s">
        <v>267</v>
      </c>
      <c r="AK50" s="369" t="s">
        <v>267</v>
      </c>
      <c r="AL50" s="369" t="s">
        <v>267</v>
      </c>
      <c r="AM50" s="369" t="s">
        <v>267</v>
      </c>
      <c r="AN50" s="378" t="s">
        <v>267</v>
      </c>
      <c r="AO50" s="371" t="s">
        <v>267</v>
      </c>
      <c r="AP50" s="371" t="s">
        <v>267</v>
      </c>
      <c r="AQ50" s="378" t="s">
        <v>267</v>
      </c>
      <c r="AR50" s="306"/>
      <c r="AS50" s="306"/>
      <c r="AT50" s="306"/>
      <c r="AU50" s="306"/>
      <c r="AV50" s="89"/>
      <c r="AW50" s="89"/>
      <c r="AX50" s="89"/>
      <c r="AY50" s="89"/>
    </row>
    <row r="51" spans="1:51" ht="40.15" customHeight="1" x14ac:dyDescent="0.4">
      <c r="A51" s="336" t="s">
        <v>280</v>
      </c>
      <c r="B51" s="396" t="s">
        <v>281</v>
      </c>
      <c r="C51" s="324" t="s">
        <v>282</v>
      </c>
      <c r="D51" s="295"/>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75" t="s">
        <v>267</v>
      </c>
      <c r="AC51" s="376" t="s">
        <v>267</v>
      </c>
      <c r="AD51" s="376" t="s">
        <v>267</v>
      </c>
      <c r="AE51" s="377" t="s">
        <v>267</v>
      </c>
      <c r="AF51" s="377" t="s">
        <v>267</v>
      </c>
      <c r="AG51" s="377" t="s">
        <v>267</v>
      </c>
      <c r="AH51" s="377" t="s">
        <v>267</v>
      </c>
      <c r="AI51" s="377" t="s">
        <v>267</v>
      </c>
      <c r="AJ51" s="377" t="s">
        <v>267</v>
      </c>
      <c r="AK51" s="377" t="s">
        <v>267</v>
      </c>
      <c r="AL51" s="377" t="s">
        <v>267</v>
      </c>
      <c r="AM51" s="372" t="s">
        <v>267</v>
      </c>
      <c r="AN51" s="372" t="s">
        <v>267</v>
      </c>
      <c r="AO51" s="372" t="s">
        <v>267</v>
      </c>
      <c r="AP51" s="378" t="s">
        <v>267</v>
      </c>
      <c r="AQ51" s="378" t="s">
        <v>267</v>
      </c>
      <c r="AR51" s="306"/>
      <c r="AS51" s="306"/>
      <c r="AT51" s="306"/>
      <c r="AU51" s="306"/>
      <c r="AV51" s="89"/>
      <c r="AW51" s="89"/>
      <c r="AX51" s="89"/>
      <c r="AY51" s="89"/>
    </row>
    <row r="52" spans="1:51" ht="40.15" customHeight="1" x14ac:dyDescent="0.4">
      <c r="A52" s="336" t="s">
        <v>283</v>
      </c>
      <c r="B52" s="396" t="s">
        <v>284</v>
      </c>
      <c r="C52" s="324" t="s">
        <v>282</v>
      </c>
      <c r="D52" s="306"/>
      <c r="E52" s="301"/>
      <c r="F52" s="315"/>
      <c r="G52" s="306"/>
      <c r="H52" s="306"/>
      <c r="I52" s="306"/>
      <c r="J52" s="306"/>
      <c r="K52" s="306"/>
      <c r="L52" s="306"/>
      <c r="M52" s="306"/>
      <c r="N52" s="306"/>
      <c r="O52" s="306"/>
      <c r="P52" s="306"/>
      <c r="Q52" s="306"/>
      <c r="R52" s="306"/>
      <c r="S52" s="306"/>
      <c r="T52" s="306"/>
      <c r="U52" s="306"/>
      <c r="V52" s="306"/>
      <c r="W52" s="306"/>
      <c r="X52" s="306"/>
      <c r="Y52" s="306"/>
      <c r="Z52" s="306"/>
      <c r="AA52" s="306"/>
      <c r="AB52" s="379">
        <v>1</v>
      </c>
      <c r="AC52" s="380">
        <v>1</v>
      </c>
      <c r="AD52" s="380">
        <v>1</v>
      </c>
      <c r="AE52" s="380">
        <v>1</v>
      </c>
      <c r="AF52" s="380">
        <v>1</v>
      </c>
      <c r="AG52" s="380">
        <v>1</v>
      </c>
      <c r="AH52" s="381">
        <v>1</v>
      </c>
      <c r="AI52" s="381">
        <v>1</v>
      </c>
      <c r="AJ52" s="381">
        <v>1</v>
      </c>
      <c r="AK52" s="381">
        <v>1</v>
      </c>
      <c r="AL52" s="381">
        <v>1</v>
      </c>
      <c r="AM52" s="381">
        <v>1</v>
      </c>
      <c r="AN52" s="381">
        <v>1</v>
      </c>
      <c r="AO52" s="381">
        <v>1</v>
      </c>
      <c r="AP52" s="381">
        <v>1</v>
      </c>
      <c r="AQ52" s="381">
        <v>1</v>
      </c>
      <c r="AR52" s="87"/>
      <c r="AS52" s="87"/>
      <c r="AT52" s="306"/>
      <c r="AU52" s="306"/>
      <c r="AV52" s="89"/>
      <c r="AW52" s="89"/>
      <c r="AX52" s="89"/>
      <c r="AY52" s="89"/>
    </row>
    <row r="53" spans="1:51" ht="40.15" customHeight="1" x14ac:dyDescent="0.4">
      <c r="A53" s="336" t="s">
        <v>285</v>
      </c>
      <c r="B53" s="396" t="s">
        <v>286</v>
      </c>
      <c r="C53" s="324" t="s">
        <v>277</v>
      </c>
      <c r="D53" s="306"/>
      <c r="E53" s="301"/>
      <c r="F53" s="315"/>
      <c r="G53" s="306"/>
      <c r="H53" s="306"/>
      <c r="I53" s="306"/>
      <c r="J53" s="306"/>
      <c r="K53" s="306"/>
      <c r="L53" s="306"/>
      <c r="M53" s="306"/>
      <c r="N53" s="306"/>
      <c r="O53" s="306"/>
      <c r="P53" s="306"/>
      <c r="Q53" s="306"/>
      <c r="R53" s="306"/>
      <c r="S53" s="306"/>
      <c r="T53" s="306"/>
      <c r="U53" s="306"/>
      <c r="V53" s="306"/>
      <c r="W53" s="306"/>
      <c r="X53" s="306"/>
      <c r="Y53" s="306"/>
      <c r="Z53" s="306"/>
      <c r="AA53" s="306"/>
      <c r="AB53" s="326"/>
      <c r="AC53" s="326"/>
      <c r="AD53" s="326"/>
      <c r="AE53" s="87"/>
      <c r="AF53" s="87"/>
      <c r="AG53" s="87"/>
      <c r="AH53" s="294"/>
      <c r="AI53" s="294"/>
      <c r="AJ53" s="294"/>
      <c r="AK53" s="294"/>
      <c r="AL53" s="294"/>
      <c r="AM53" s="294"/>
      <c r="AN53" s="294"/>
      <c r="AO53" s="294"/>
      <c r="AP53" s="294"/>
      <c r="AQ53" s="294"/>
      <c r="AR53" s="306"/>
      <c r="AS53" s="306"/>
      <c r="AT53" s="306"/>
      <c r="AU53" s="306"/>
      <c r="AV53" s="89"/>
      <c r="AW53" s="89"/>
      <c r="AX53" s="89"/>
      <c r="AY53" s="89"/>
    </row>
    <row r="54" spans="1:51" ht="55.15" customHeight="1" x14ac:dyDescent="0.4">
      <c r="A54" s="336" t="s">
        <v>287</v>
      </c>
      <c r="B54" s="396" t="s">
        <v>288</v>
      </c>
      <c r="C54" s="324" t="s">
        <v>289</v>
      </c>
      <c r="D54" s="306"/>
      <c r="E54" s="306"/>
      <c r="F54" s="306"/>
      <c r="G54" s="306"/>
      <c r="H54" s="306"/>
      <c r="I54" s="306"/>
      <c r="J54" s="306"/>
      <c r="K54" s="306"/>
      <c r="L54" s="306"/>
      <c r="M54" s="306"/>
      <c r="N54" s="306"/>
      <c r="O54" s="306"/>
      <c r="P54" s="306"/>
      <c r="Q54" s="306"/>
      <c r="R54" s="306"/>
      <c r="S54" s="306"/>
      <c r="T54" s="306"/>
      <c r="U54" s="306"/>
      <c r="V54" s="306"/>
      <c r="W54" s="306"/>
      <c r="X54" s="306"/>
      <c r="Y54" s="308"/>
      <c r="Z54" s="306"/>
      <c r="AA54" s="306"/>
      <c r="AB54" s="326"/>
      <c r="AC54" s="326"/>
      <c r="AD54" s="325"/>
      <c r="AE54" s="296"/>
      <c r="AF54" s="1"/>
      <c r="AG54" s="1"/>
      <c r="AH54" s="1"/>
      <c r="AI54" s="296"/>
      <c r="AJ54" s="1"/>
      <c r="AK54" s="1"/>
      <c r="AL54" s="1"/>
      <c r="AM54" s="296"/>
      <c r="AN54" s="1"/>
      <c r="AO54" s="1"/>
      <c r="AP54" s="1"/>
      <c r="AQ54" s="296"/>
      <c r="AR54" s="306"/>
      <c r="AS54" s="306"/>
      <c r="AT54" s="306"/>
      <c r="AU54" s="306"/>
      <c r="AV54" s="89"/>
      <c r="AW54" s="89"/>
      <c r="AX54" s="89"/>
      <c r="AY54" s="89"/>
    </row>
    <row r="55" spans="1:51" ht="79.900000000000006" customHeight="1" x14ac:dyDescent="0.4">
      <c r="A55" s="336" t="s">
        <v>290</v>
      </c>
      <c r="B55" s="396" t="s">
        <v>291</v>
      </c>
      <c r="C55" s="324" t="s">
        <v>292</v>
      </c>
      <c r="D55" s="306"/>
      <c r="E55" s="306"/>
      <c r="F55" s="306"/>
      <c r="G55" s="306"/>
      <c r="H55" s="306"/>
      <c r="I55" s="306"/>
      <c r="J55" s="306"/>
      <c r="K55" s="306"/>
      <c r="L55" s="306"/>
      <c r="M55" s="306"/>
      <c r="N55" s="306"/>
      <c r="O55" s="306"/>
      <c r="P55" s="336"/>
      <c r="Q55" s="336"/>
      <c r="R55" s="336"/>
      <c r="S55" s="336"/>
      <c r="T55" s="336"/>
      <c r="U55" s="336"/>
      <c r="V55" s="336"/>
      <c r="W55" s="336"/>
      <c r="X55" s="336"/>
      <c r="Y55" s="308"/>
      <c r="Z55" s="336"/>
      <c r="AA55" s="336"/>
      <c r="AB55" s="325"/>
      <c r="AC55" s="294"/>
      <c r="AD55" s="22"/>
      <c r="AE55" s="296"/>
      <c r="AF55" s="1"/>
      <c r="AG55" s="296"/>
      <c r="AH55" s="1"/>
      <c r="AI55" s="296"/>
      <c r="AJ55" s="1"/>
      <c r="AK55" s="296"/>
      <c r="AL55" s="1"/>
      <c r="AM55" s="296"/>
      <c r="AN55" s="1"/>
      <c r="AO55" s="296"/>
      <c r="AP55" s="1"/>
      <c r="AQ55" s="296"/>
      <c r="AR55" s="306"/>
      <c r="AS55" s="306"/>
      <c r="AT55" s="306"/>
      <c r="AU55" s="306"/>
      <c r="AV55" s="89"/>
      <c r="AW55" s="89"/>
      <c r="AX55" s="89"/>
      <c r="AY55" s="89"/>
    </row>
    <row r="56" spans="1:51" ht="43.15" customHeight="1" x14ac:dyDescent="0.4">
      <c r="A56" s="336" t="s">
        <v>293</v>
      </c>
      <c r="B56" s="398" t="s">
        <v>294</v>
      </c>
      <c r="C56" s="324" t="s">
        <v>277</v>
      </c>
      <c r="D56" s="306"/>
      <c r="E56" s="306"/>
      <c r="F56" s="306"/>
      <c r="G56" s="306"/>
      <c r="H56" s="306"/>
      <c r="I56" s="306"/>
      <c r="J56" s="306"/>
      <c r="K56" s="306"/>
      <c r="L56" s="306"/>
      <c r="M56" s="306"/>
      <c r="N56" s="306"/>
      <c r="O56" s="306"/>
      <c r="P56" s="306"/>
      <c r="Q56" s="306"/>
      <c r="R56" s="306"/>
      <c r="S56" s="306"/>
      <c r="T56" s="306"/>
      <c r="U56" s="306"/>
      <c r="V56" s="306"/>
      <c r="W56" s="306"/>
      <c r="X56" s="306"/>
      <c r="Y56" s="306"/>
      <c r="Z56" s="306"/>
      <c r="AA56" s="306"/>
      <c r="AB56" s="326"/>
      <c r="AC56" s="326"/>
      <c r="AD56" s="325"/>
      <c r="AE56" s="296"/>
      <c r="AF56" s="1"/>
      <c r="AG56" s="1"/>
      <c r="AH56" s="1"/>
      <c r="AI56" s="296"/>
      <c r="AJ56" s="1"/>
      <c r="AK56" s="1"/>
      <c r="AL56" s="1"/>
      <c r="AM56" s="296"/>
      <c r="AN56" s="1"/>
      <c r="AO56" s="1"/>
      <c r="AP56" s="1"/>
      <c r="AQ56" s="296"/>
      <c r="AR56" s="306"/>
      <c r="AS56" s="306"/>
      <c r="AT56" s="306"/>
      <c r="AU56" s="306"/>
      <c r="AV56" s="89"/>
      <c r="AW56" s="89"/>
      <c r="AX56" s="89"/>
      <c r="AY56" s="89"/>
    </row>
    <row r="57" spans="1:51" ht="40.15" customHeight="1" x14ac:dyDescent="0.4">
      <c r="A57" s="336" t="s">
        <v>295</v>
      </c>
      <c r="B57" s="398" t="s">
        <v>296</v>
      </c>
      <c r="C57" s="315" t="s">
        <v>252</v>
      </c>
      <c r="D57" s="306"/>
      <c r="E57" s="306"/>
      <c r="F57" s="306"/>
      <c r="G57" s="306"/>
      <c r="H57" s="306"/>
      <c r="I57" s="306"/>
      <c r="J57" s="306"/>
      <c r="K57" s="306"/>
      <c r="L57" s="306"/>
      <c r="M57" s="306"/>
      <c r="N57" s="306"/>
      <c r="O57" s="306"/>
      <c r="P57" s="306"/>
      <c r="Q57" s="306"/>
      <c r="R57" s="306"/>
      <c r="S57" s="306"/>
      <c r="T57" s="306"/>
      <c r="U57" s="306"/>
      <c r="V57" s="306"/>
      <c r="W57" s="306"/>
      <c r="X57" s="306"/>
      <c r="Y57" s="308"/>
      <c r="Z57" s="306"/>
      <c r="AA57" s="306"/>
      <c r="AB57" s="326"/>
      <c r="AC57" s="326"/>
      <c r="AD57" s="325"/>
      <c r="AE57" s="326"/>
      <c r="AF57" s="296"/>
      <c r="AG57" s="1"/>
      <c r="AH57" s="1"/>
      <c r="AI57" s="1"/>
      <c r="AJ57" s="296"/>
      <c r="AK57" s="1"/>
      <c r="AL57" s="1"/>
      <c r="AM57" s="1"/>
      <c r="AN57" s="296"/>
      <c r="AO57" s="1"/>
      <c r="AP57" s="1"/>
      <c r="AQ57" s="389"/>
      <c r="AR57" s="23"/>
      <c r="AS57" s="1"/>
      <c r="AT57" s="1"/>
      <c r="AU57" s="1"/>
      <c r="AV57" s="1"/>
      <c r="AW57" s="89"/>
      <c r="AX57" s="89"/>
      <c r="AY57" s="89"/>
    </row>
    <row r="58" spans="1:51" ht="40.15" customHeight="1" x14ac:dyDescent="0.4">
      <c r="A58" s="336" t="s">
        <v>297</v>
      </c>
      <c r="B58" s="398" t="s">
        <v>298</v>
      </c>
      <c r="C58" s="315" t="s">
        <v>252</v>
      </c>
      <c r="D58" s="306"/>
      <c r="E58" s="306"/>
      <c r="F58" s="306"/>
      <c r="G58" s="306"/>
      <c r="H58" s="306"/>
      <c r="I58" s="306"/>
      <c r="J58" s="306"/>
      <c r="K58" s="306"/>
      <c r="L58" s="306"/>
      <c r="M58" s="306"/>
      <c r="N58" s="306"/>
      <c r="O58" s="306"/>
      <c r="P58" s="306"/>
      <c r="Q58" s="306"/>
      <c r="R58" s="336"/>
      <c r="S58" s="306"/>
      <c r="T58" s="306"/>
      <c r="U58" s="306"/>
      <c r="V58" s="306"/>
      <c r="W58" s="336"/>
      <c r="X58" s="306"/>
      <c r="Y58" s="308"/>
      <c r="Z58" s="306"/>
      <c r="AA58" s="306"/>
      <c r="AB58" s="326"/>
      <c r="AC58" s="326"/>
      <c r="AD58" s="326"/>
      <c r="AE58" s="325"/>
      <c r="AF58" s="296"/>
      <c r="AG58" s="1"/>
      <c r="AH58" s="1"/>
      <c r="AI58" s="1"/>
      <c r="AJ58" s="296"/>
      <c r="AK58" s="1"/>
      <c r="AL58" s="1"/>
      <c r="AM58" s="1"/>
      <c r="AN58" s="296"/>
      <c r="AO58" s="1"/>
      <c r="AP58" s="1"/>
      <c r="AQ58" s="389"/>
      <c r="AR58" s="23"/>
      <c r="AS58" s="1"/>
      <c r="AT58" s="1"/>
      <c r="AU58" s="1"/>
      <c r="AV58" s="1"/>
      <c r="AW58" s="89"/>
      <c r="AX58" s="89"/>
      <c r="AY58" s="89"/>
    </row>
    <row r="59" spans="1:51" ht="18" customHeight="1" x14ac:dyDescent="0.4">
      <c r="A59" s="441" t="s">
        <v>299</v>
      </c>
      <c r="B59" s="442"/>
      <c r="C59" s="442"/>
      <c r="D59" s="442"/>
      <c r="E59" s="442"/>
      <c r="F59" s="442"/>
      <c r="G59" s="442"/>
      <c r="H59" s="442"/>
      <c r="I59" s="442"/>
      <c r="J59" s="442"/>
      <c r="K59" s="442"/>
      <c r="L59" s="442"/>
      <c r="M59" s="442"/>
      <c r="N59" s="442"/>
      <c r="O59" s="442"/>
      <c r="P59" s="442"/>
      <c r="Q59" s="442"/>
      <c r="R59" s="442"/>
      <c r="S59" s="442"/>
      <c r="T59" s="442"/>
      <c r="U59" s="442"/>
      <c r="V59" s="442"/>
      <c r="W59" s="442"/>
      <c r="X59" s="442"/>
      <c r="Y59" s="442"/>
      <c r="Z59" s="442"/>
      <c r="AA59" s="442"/>
      <c r="AB59" s="442"/>
      <c r="AC59" s="442"/>
      <c r="AD59" s="442"/>
      <c r="AE59" s="442"/>
      <c r="AF59" s="442"/>
      <c r="AG59" s="442"/>
      <c r="AH59" s="442"/>
      <c r="AI59" s="442"/>
      <c r="AJ59" s="442"/>
      <c r="AK59" s="442"/>
      <c r="AL59" s="442"/>
      <c r="AM59" s="442"/>
      <c r="AN59" s="442"/>
      <c r="AO59" s="442"/>
      <c r="AP59" s="442"/>
      <c r="AQ59" s="442"/>
      <c r="AR59" s="387"/>
      <c r="AS59" s="388"/>
      <c r="AT59" s="306"/>
      <c r="AU59" s="306"/>
      <c r="AV59" s="89"/>
      <c r="AW59" s="89"/>
      <c r="AX59" s="89"/>
      <c r="AY59" s="89"/>
    </row>
    <row r="60" spans="1:51" ht="33" customHeight="1" x14ac:dyDescent="0.4">
      <c r="A60" s="336" t="s">
        <v>300</v>
      </c>
      <c r="B60" s="391" t="s">
        <v>301</v>
      </c>
      <c r="C60" s="315" t="s">
        <v>282</v>
      </c>
      <c r="D60" s="306"/>
      <c r="E60" s="306"/>
      <c r="F60" s="306"/>
      <c r="G60" s="306"/>
      <c r="H60" s="306"/>
      <c r="I60" s="306"/>
      <c r="J60" s="306"/>
      <c r="K60" s="306"/>
      <c r="L60" s="306"/>
      <c r="M60" s="306"/>
      <c r="N60" s="306"/>
      <c r="O60" s="306"/>
      <c r="P60" s="306"/>
      <c r="Q60" s="306"/>
      <c r="R60" s="306"/>
      <c r="S60" s="306"/>
      <c r="T60" s="336"/>
      <c r="U60" s="306"/>
      <c r="V60" s="306"/>
      <c r="W60" s="306"/>
      <c r="X60" s="336"/>
      <c r="Y60" s="308"/>
      <c r="Z60" s="306"/>
      <c r="AA60" s="306"/>
      <c r="AB60" s="327"/>
      <c r="AC60" s="327"/>
      <c r="AD60" s="327"/>
      <c r="AE60" s="326"/>
      <c r="AF60" s="326"/>
      <c r="AG60" s="326"/>
      <c r="AH60" s="326"/>
      <c r="AI60" s="326"/>
      <c r="AJ60" s="326"/>
      <c r="AK60" s="326"/>
      <c r="AL60" s="326"/>
      <c r="AM60" s="326"/>
      <c r="AN60" s="326"/>
      <c r="AO60" s="326"/>
      <c r="AP60" s="306"/>
      <c r="AQ60" s="306"/>
      <c r="AR60" s="306"/>
      <c r="AS60" s="306"/>
      <c r="AT60" s="306"/>
      <c r="AU60" s="306"/>
      <c r="AV60" s="89"/>
      <c r="AW60" s="89"/>
      <c r="AX60" s="89"/>
      <c r="AY60" s="89"/>
    </row>
    <row r="61" spans="1:51" ht="33" customHeight="1" x14ac:dyDescent="0.4">
      <c r="A61" s="336" t="s">
        <v>302</v>
      </c>
      <c r="B61" s="391" t="s">
        <v>303</v>
      </c>
      <c r="C61" s="315" t="s">
        <v>282</v>
      </c>
      <c r="D61" s="306"/>
      <c r="E61" s="306"/>
      <c r="F61" s="306"/>
      <c r="G61" s="306"/>
      <c r="H61" s="306"/>
      <c r="I61" s="306"/>
      <c r="J61" s="306"/>
      <c r="K61" s="306"/>
      <c r="L61" s="306"/>
      <c r="M61" s="306"/>
      <c r="N61" s="306"/>
      <c r="O61" s="306"/>
      <c r="P61" s="306"/>
      <c r="Q61" s="306"/>
      <c r="R61" s="306"/>
      <c r="S61" s="306"/>
      <c r="T61" s="336"/>
      <c r="U61" s="306"/>
      <c r="V61" s="306"/>
      <c r="W61" s="306"/>
      <c r="X61" s="336"/>
      <c r="Y61" s="308"/>
      <c r="Z61" s="306"/>
      <c r="AA61" s="306"/>
      <c r="AB61" s="326"/>
      <c r="AC61" s="327"/>
      <c r="AD61" s="327"/>
      <c r="AE61" s="326"/>
      <c r="AF61" s="326"/>
      <c r="AG61" s="326"/>
      <c r="AH61" s="326"/>
      <c r="AI61" s="326"/>
      <c r="AJ61" s="326"/>
      <c r="AK61" s="326"/>
      <c r="AL61" s="326"/>
      <c r="AM61" s="326"/>
      <c r="AN61" s="326"/>
      <c r="AO61" s="326"/>
      <c r="AP61" s="306"/>
      <c r="AQ61" s="306"/>
      <c r="AR61" s="306"/>
      <c r="AS61" s="306"/>
      <c r="AT61" s="306"/>
      <c r="AU61" s="306"/>
      <c r="AV61" s="89"/>
      <c r="AW61" s="89"/>
      <c r="AX61" s="89"/>
      <c r="AY61" s="89"/>
    </row>
    <row r="62" spans="1:51" ht="33" customHeight="1" x14ac:dyDescent="0.4">
      <c r="A62" s="336" t="s">
        <v>304</v>
      </c>
      <c r="B62" s="391" t="s">
        <v>305</v>
      </c>
      <c r="C62" s="315" t="s">
        <v>282</v>
      </c>
      <c r="D62" s="306"/>
      <c r="E62" s="306"/>
      <c r="F62" s="306"/>
      <c r="G62" s="306"/>
      <c r="H62" s="306"/>
      <c r="I62" s="306"/>
      <c r="J62" s="306"/>
      <c r="K62" s="306"/>
      <c r="L62" s="306"/>
      <c r="M62" s="306"/>
      <c r="N62" s="306"/>
      <c r="O62" s="306"/>
      <c r="P62" s="306"/>
      <c r="Q62" s="306"/>
      <c r="R62" s="306"/>
      <c r="S62" s="306"/>
      <c r="T62" s="336"/>
      <c r="U62" s="306"/>
      <c r="V62" s="306"/>
      <c r="W62" s="306"/>
      <c r="X62" s="336"/>
      <c r="Y62" s="308"/>
      <c r="Z62" s="306"/>
      <c r="AA62" s="306"/>
      <c r="AB62" s="326"/>
      <c r="AC62" s="326"/>
      <c r="AD62" s="327"/>
      <c r="AE62" s="326"/>
      <c r="AF62" s="326"/>
      <c r="AG62" s="326"/>
      <c r="AH62" s="326"/>
      <c r="AI62" s="326"/>
      <c r="AJ62" s="326"/>
      <c r="AK62" s="326"/>
      <c r="AL62" s="326"/>
      <c r="AM62" s="326"/>
      <c r="AN62" s="326"/>
      <c r="AO62" s="326"/>
      <c r="AP62" s="306"/>
      <c r="AQ62" s="306"/>
      <c r="AR62" s="306"/>
      <c r="AS62" s="306"/>
      <c r="AT62" s="306"/>
      <c r="AU62" s="306"/>
      <c r="AV62" s="89"/>
      <c r="AW62" s="89"/>
      <c r="AX62" s="89"/>
      <c r="AY62" s="89"/>
    </row>
    <row r="63" spans="1:51" ht="33" customHeight="1" x14ac:dyDescent="0.4">
      <c r="A63" s="336" t="s">
        <v>306</v>
      </c>
      <c r="B63" s="391" t="s">
        <v>307</v>
      </c>
      <c r="C63" s="315" t="s">
        <v>282</v>
      </c>
      <c r="D63" s="306"/>
      <c r="E63" s="306"/>
      <c r="F63" s="306"/>
      <c r="G63" s="306"/>
      <c r="H63" s="306"/>
      <c r="I63" s="306"/>
      <c r="J63" s="306"/>
      <c r="K63" s="306"/>
      <c r="L63" s="306"/>
      <c r="M63" s="306"/>
      <c r="N63" s="306"/>
      <c r="O63" s="306"/>
      <c r="P63" s="306"/>
      <c r="Q63" s="306"/>
      <c r="R63" s="306"/>
      <c r="S63" s="306"/>
      <c r="T63" s="336"/>
      <c r="U63" s="306"/>
      <c r="V63" s="306"/>
      <c r="W63" s="306"/>
      <c r="X63" s="336"/>
      <c r="Y63" s="308"/>
      <c r="Z63" s="306"/>
      <c r="AA63" s="306"/>
      <c r="AB63" s="358">
        <v>1</v>
      </c>
      <c r="AC63" s="358">
        <v>1</v>
      </c>
      <c r="AD63" s="359">
        <v>1</v>
      </c>
      <c r="AE63" s="359">
        <v>1</v>
      </c>
      <c r="AF63" s="359">
        <v>1</v>
      </c>
      <c r="AG63" s="359">
        <v>1</v>
      </c>
      <c r="AH63" s="359">
        <v>1</v>
      </c>
      <c r="AI63" s="359">
        <v>1</v>
      </c>
      <c r="AJ63" s="359">
        <v>1</v>
      </c>
      <c r="AK63" s="359">
        <v>1</v>
      </c>
      <c r="AL63" s="359">
        <v>1</v>
      </c>
      <c r="AM63" s="359">
        <v>1</v>
      </c>
      <c r="AN63" s="359">
        <v>1</v>
      </c>
      <c r="AO63" s="359">
        <v>1</v>
      </c>
      <c r="AP63" s="359">
        <v>1</v>
      </c>
      <c r="AQ63" s="359">
        <v>1</v>
      </c>
      <c r="AR63" s="306"/>
      <c r="AS63" s="306"/>
      <c r="AT63" s="306"/>
      <c r="AU63" s="306"/>
      <c r="AV63" s="89"/>
      <c r="AW63" s="89"/>
      <c r="AX63" s="89"/>
      <c r="AY63" s="89"/>
    </row>
    <row r="64" spans="1:51" ht="18" customHeight="1" x14ac:dyDescent="0.4">
      <c r="A64" s="438" t="s">
        <v>308</v>
      </c>
      <c r="B64" s="438"/>
      <c r="C64" s="438"/>
      <c r="D64" s="438"/>
      <c r="E64" s="438"/>
      <c r="F64" s="438"/>
      <c r="G64" s="438"/>
      <c r="H64" s="438"/>
      <c r="I64" s="438"/>
      <c r="J64" s="438"/>
      <c r="K64" s="438"/>
      <c r="L64" s="438"/>
      <c r="M64" s="438"/>
      <c r="N64" s="438"/>
      <c r="O64" s="438"/>
      <c r="P64" s="438"/>
      <c r="Q64" s="438"/>
      <c r="R64" s="438"/>
      <c r="S64" s="438"/>
      <c r="T64" s="438"/>
      <c r="U64" s="438"/>
      <c r="V64" s="438"/>
      <c r="W64" s="438"/>
      <c r="X64" s="438"/>
      <c r="Y64" s="438"/>
      <c r="Z64" s="438"/>
      <c r="AA64" s="438"/>
      <c r="AB64" s="438"/>
      <c r="AC64" s="438"/>
      <c r="AD64" s="438"/>
      <c r="AE64" s="438"/>
      <c r="AF64" s="438"/>
      <c r="AG64" s="438"/>
      <c r="AH64" s="438"/>
      <c r="AI64" s="438"/>
      <c r="AJ64" s="438"/>
      <c r="AK64" s="438"/>
      <c r="AL64" s="438"/>
      <c r="AM64" s="438"/>
      <c r="AN64" s="438"/>
      <c r="AO64" s="438"/>
      <c r="AP64" s="354"/>
      <c r="AQ64" s="354"/>
      <c r="AR64" s="435" t="s">
        <v>309</v>
      </c>
      <c r="AS64" s="436"/>
      <c r="AT64" s="436"/>
      <c r="AU64" s="436"/>
      <c r="AV64" s="436"/>
      <c r="AW64" s="436"/>
      <c r="AX64" s="436"/>
      <c r="AY64" s="437"/>
    </row>
    <row r="65" spans="1:51" ht="39.65" customHeight="1" x14ac:dyDescent="0.4">
      <c r="A65" s="333" t="s">
        <v>310</v>
      </c>
      <c r="B65" s="391" t="s">
        <v>311</v>
      </c>
      <c r="C65" s="315" t="s">
        <v>282</v>
      </c>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c r="AJ65" s="309"/>
      <c r="AK65" s="309"/>
      <c r="AL65" s="309"/>
      <c r="AM65" s="309"/>
      <c r="AN65" s="309"/>
      <c r="AO65" s="309"/>
      <c r="AP65" s="325"/>
      <c r="AQ65" s="323"/>
      <c r="AR65" s="356"/>
      <c r="AS65" s="323"/>
      <c r="AT65" s="323"/>
      <c r="AU65" s="323"/>
      <c r="AV65" s="89"/>
      <c r="AW65" s="89"/>
      <c r="AX65" s="89"/>
      <c r="AY65" s="89"/>
    </row>
    <row r="66" spans="1:51" ht="39.65" customHeight="1" x14ac:dyDescent="0.4">
      <c r="A66" s="333" t="s">
        <v>312</v>
      </c>
      <c r="B66" s="391" t="s">
        <v>313</v>
      </c>
      <c r="C66" s="315" t="s">
        <v>282</v>
      </c>
      <c r="D66" s="306"/>
      <c r="E66" s="306"/>
      <c r="F66" s="306"/>
      <c r="G66" s="306"/>
      <c r="H66" s="306"/>
      <c r="I66" s="306"/>
      <c r="J66" s="306"/>
      <c r="K66" s="306"/>
      <c r="L66" s="306"/>
      <c r="M66" s="306"/>
      <c r="N66" s="306"/>
      <c r="O66" s="306"/>
      <c r="P66" s="306"/>
      <c r="Q66" s="306"/>
      <c r="R66" s="306"/>
      <c r="S66" s="306"/>
      <c r="T66" s="306"/>
      <c r="U66" s="306"/>
      <c r="V66" s="306"/>
      <c r="W66" s="306"/>
      <c r="X66" s="306"/>
      <c r="Y66" s="306"/>
      <c r="Z66" s="306"/>
      <c r="AA66" s="306"/>
      <c r="AB66" s="306"/>
      <c r="AC66" s="306"/>
      <c r="AD66" s="306"/>
      <c r="AE66" s="306"/>
      <c r="AF66" s="306"/>
      <c r="AG66" s="306"/>
      <c r="AH66" s="306"/>
      <c r="AI66" s="306"/>
      <c r="AJ66" s="309"/>
      <c r="AK66" s="309"/>
      <c r="AL66" s="309"/>
      <c r="AM66" s="309"/>
      <c r="AN66" s="309"/>
      <c r="AO66" s="309"/>
      <c r="AP66" s="325"/>
      <c r="AQ66" s="323"/>
      <c r="AR66" s="323"/>
      <c r="AS66" s="356"/>
      <c r="AT66" s="356"/>
      <c r="AU66" s="323"/>
      <c r="AV66" s="89"/>
      <c r="AW66" s="89"/>
      <c r="AX66" s="89"/>
      <c r="AY66" s="89"/>
    </row>
    <row r="67" spans="1:51" ht="39.65" customHeight="1" x14ac:dyDescent="0.4">
      <c r="A67" s="333" t="s">
        <v>314</v>
      </c>
      <c r="B67" s="391" t="s">
        <v>315</v>
      </c>
      <c r="C67" s="315" t="s">
        <v>282</v>
      </c>
      <c r="D67" s="315"/>
      <c r="E67" s="342"/>
      <c r="F67" s="342"/>
      <c r="G67" s="342"/>
      <c r="H67" s="342"/>
      <c r="I67" s="342"/>
      <c r="J67" s="342"/>
      <c r="K67" s="342"/>
      <c r="L67" s="309"/>
      <c r="M67" s="309"/>
      <c r="N67" s="309"/>
      <c r="O67" s="309"/>
      <c r="P67" s="309"/>
      <c r="Q67" s="309"/>
      <c r="R67" s="309"/>
      <c r="S67" s="309"/>
      <c r="T67" s="309"/>
      <c r="U67" s="309"/>
      <c r="V67" s="309"/>
      <c r="W67" s="309"/>
      <c r="X67" s="309"/>
      <c r="Y67" s="309"/>
      <c r="Z67" s="309"/>
      <c r="AA67" s="309"/>
      <c r="AB67" s="306"/>
      <c r="AC67" s="306"/>
      <c r="AD67" s="306"/>
      <c r="AE67" s="306"/>
      <c r="AF67" s="306"/>
      <c r="AG67" s="306"/>
      <c r="AH67" s="306"/>
      <c r="AI67" s="306"/>
      <c r="AJ67" s="309"/>
      <c r="AK67" s="309"/>
      <c r="AL67" s="309"/>
      <c r="AM67" s="309"/>
      <c r="AN67" s="309"/>
      <c r="AO67" s="309"/>
      <c r="AP67" s="325"/>
      <c r="AQ67" s="325"/>
      <c r="AR67" s="294"/>
      <c r="AS67" s="323"/>
      <c r="AT67" s="87"/>
      <c r="AU67" s="87"/>
      <c r="AV67" s="89"/>
      <c r="AW67" s="89"/>
      <c r="AX67" s="89"/>
      <c r="AY67" s="89"/>
    </row>
    <row r="68" spans="1:51" ht="39.65" customHeight="1" x14ac:dyDescent="0.4">
      <c r="A68" s="333" t="s">
        <v>316</v>
      </c>
      <c r="B68" s="391" t="s">
        <v>317</v>
      </c>
      <c r="C68" s="315" t="s">
        <v>282</v>
      </c>
      <c r="D68" s="315"/>
      <c r="E68" s="342"/>
      <c r="F68" s="342"/>
      <c r="G68" s="342"/>
      <c r="H68" s="342"/>
      <c r="I68" s="342"/>
      <c r="J68" s="342"/>
      <c r="K68" s="342"/>
      <c r="L68" s="309"/>
      <c r="M68" s="309"/>
      <c r="N68" s="309"/>
      <c r="O68" s="309"/>
      <c r="P68" s="309"/>
      <c r="Q68" s="309"/>
      <c r="R68" s="309"/>
      <c r="S68" s="309"/>
      <c r="T68" s="309"/>
      <c r="U68" s="309"/>
      <c r="V68" s="309"/>
      <c r="W68" s="309"/>
      <c r="X68" s="309"/>
      <c r="Y68" s="309"/>
      <c r="Z68" s="309"/>
      <c r="AA68" s="309"/>
      <c r="AB68" s="306"/>
      <c r="AC68" s="306"/>
      <c r="AD68" s="306"/>
      <c r="AE68" s="306"/>
      <c r="AF68" s="306"/>
      <c r="AG68" s="306"/>
      <c r="AH68" s="306"/>
      <c r="AI68" s="306"/>
      <c r="AJ68" s="309"/>
      <c r="AK68" s="309"/>
      <c r="AL68" s="309"/>
      <c r="AM68" s="309"/>
      <c r="AN68" s="309"/>
      <c r="AO68" s="309"/>
      <c r="AP68" s="325"/>
      <c r="AQ68" s="325"/>
      <c r="AR68" s="323"/>
      <c r="AS68" s="356"/>
      <c r="AT68" s="356"/>
      <c r="AU68" s="323"/>
      <c r="AV68" s="89"/>
      <c r="AW68" s="89"/>
      <c r="AX68" s="89"/>
      <c r="AY68" s="89"/>
    </row>
    <row r="69" spans="1:51" ht="39.65" customHeight="1" x14ac:dyDescent="0.4">
      <c r="A69" s="333" t="s">
        <v>318</v>
      </c>
      <c r="B69" s="391" t="s">
        <v>319</v>
      </c>
      <c r="C69" s="324" t="s">
        <v>277</v>
      </c>
      <c r="D69" s="315"/>
      <c r="E69" s="342"/>
      <c r="F69" s="342"/>
      <c r="G69" s="342"/>
      <c r="H69" s="342"/>
      <c r="I69" s="342"/>
      <c r="J69" s="342"/>
      <c r="K69" s="342"/>
      <c r="L69" s="309"/>
      <c r="M69" s="309"/>
      <c r="N69" s="309"/>
      <c r="O69" s="309"/>
      <c r="P69" s="309"/>
      <c r="Q69" s="309"/>
      <c r="R69" s="309"/>
      <c r="S69" s="309"/>
      <c r="T69" s="309"/>
      <c r="U69" s="309"/>
      <c r="V69" s="309"/>
      <c r="W69" s="309"/>
      <c r="X69" s="309"/>
      <c r="Y69" s="309"/>
      <c r="Z69" s="309"/>
      <c r="AA69" s="309"/>
      <c r="AB69" s="306"/>
      <c r="AC69" s="306"/>
      <c r="AD69" s="306"/>
      <c r="AE69" s="306"/>
      <c r="AF69" s="306"/>
      <c r="AG69" s="306"/>
      <c r="AH69" s="306"/>
      <c r="AI69" s="306"/>
      <c r="AJ69" s="309"/>
      <c r="AK69" s="309"/>
      <c r="AL69" s="309"/>
      <c r="AM69" s="309"/>
      <c r="AN69" s="309"/>
      <c r="AO69" s="309"/>
      <c r="AP69" s="325"/>
      <c r="AQ69" s="325"/>
      <c r="AR69" s="323"/>
      <c r="AS69" s="323"/>
      <c r="AT69" s="323"/>
      <c r="AU69" s="294"/>
      <c r="AV69" s="22"/>
      <c r="AW69" s="89"/>
      <c r="AX69" s="89"/>
      <c r="AY69" s="89"/>
    </row>
    <row r="70" spans="1:51" ht="39.65" customHeight="1" x14ac:dyDescent="0.4">
      <c r="A70" s="333" t="s">
        <v>320</v>
      </c>
      <c r="B70" s="391" t="s">
        <v>321</v>
      </c>
      <c r="C70" s="324" t="s">
        <v>277</v>
      </c>
      <c r="D70" s="315"/>
      <c r="E70" s="342"/>
      <c r="F70" s="342"/>
      <c r="G70" s="342"/>
      <c r="H70" s="342"/>
      <c r="I70" s="342"/>
      <c r="J70" s="342"/>
      <c r="K70" s="342"/>
      <c r="L70" s="309"/>
      <c r="M70" s="309"/>
      <c r="N70" s="309"/>
      <c r="O70" s="309"/>
      <c r="P70" s="309"/>
      <c r="Q70" s="309"/>
      <c r="R70" s="309"/>
      <c r="S70" s="309"/>
      <c r="T70" s="309"/>
      <c r="U70" s="309"/>
      <c r="V70" s="309"/>
      <c r="W70" s="309"/>
      <c r="X70" s="309"/>
      <c r="Y70" s="362"/>
      <c r="Z70" s="362"/>
      <c r="AA70" s="362"/>
      <c r="AB70" s="364">
        <v>1</v>
      </c>
      <c r="AC70" s="364">
        <v>1</v>
      </c>
      <c r="AD70" s="364">
        <v>1</v>
      </c>
      <c r="AE70" s="364">
        <v>1</v>
      </c>
      <c r="AF70" s="364">
        <v>1</v>
      </c>
      <c r="AG70" s="364">
        <v>1</v>
      </c>
      <c r="AH70" s="364">
        <v>1</v>
      </c>
      <c r="AI70" s="364">
        <v>1</v>
      </c>
      <c r="AJ70" s="364">
        <v>1</v>
      </c>
      <c r="AK70" s="364">
        <v>1</v>
      </c>
      <c r="AL70" s="364">
        <v>1</v>
      </c>
      <c r="AM70" s="364">
        <v>1</v>
      </c>
      <c r="AN70" s="364">
        <v>1</v>
      </c>
      <c r="AO70" s="364">
        <v>1</v>
      </c>
      <c r="AP70" s="364">
        <v>1</v>
      </c>
      <c r="AQ70" s="364">
        <v>1</v>
      </c>
      <c r="AR70" s="364">
        <v>1</v>
      </c>
      <c r="AS70" s="364">
        <v>1</v>
      </c>
      <c r="AT70" s="364">
        <v>1</v>
      </c>
      <c r="AU70" s="360">
        <v>1</v>
      </c>
      <c r="AV70" s="89"/>
      <c r="AW70" s="89"/>
      <c r="AX70" s="89"/>
      <c r="AY70" s="89"/>
    </row>
    <row r="71" spans="1:51" ht="39.65" customHeight="1" x14ac:dyDescent="0.35">
      <c r="A71" s="333" t="s">
        <v>322</v>
      </c>
      <c r="B71" s="391" t="s">
        <v>323</v>
      </c>
      <c r="C71" s="315" t="s">
        <v>252</v>
      </c>
      <c r="D71" s="315"/>
      <c r="E71" s="342"/>
      <c r="F71" s="342"/>
      <c r="G71" s="342"/>
      <c r="H71" s="342"/>
      <c r="I71" s="342"/>
      <c r="J71" s="342"/>
      <c r="K71" s="342"/>
      <c r="L71" s="362"/>
      <c r="M71" s="363">
        <v>1</v>
      </c>
      <c r="N71" s="363">
        <v>1</v>
      </c>
      <c r="O71" s="363">
        <v>1</v>
      </c>
      <c r="P71" s="363">
        <v>1</v>
      </c>
      <c r="Q71" s="363">
        <v>1</v>
      </c>
      <c r="R71" s="363">
        <v>1</v>
      </c>
      <c r="S71" s="363">
        <v>1</v>
      </c>
      <c r="T71" s="363">
        <v>1</v>
      </c>
      <c r="U71" s="363">
        <v>1</v>
      </c>
      <c r="V71" s="363">
        <v>1</v>
      </c>
      <c r="W71" s="363">
        <v>1</v>
      </c>
      <c r="X71" s="363">
        <v>1</v>
      </c>
      <c r="Y71" s="363">
        <v>1</v>
      </c>
      <c r="Z71" s="363">
        <v>1</v>
      </c>
      <c r="AA71" s="363">
        <v>1</v>
      </c>
      <c r="AB71" s="363">
        <v>1</v>
      </c>
      <c r="AC71" s="363">
        <v>1</v>
      </c>
      <c r="AD71" s="363">
        <v>1</v>
      </c>
      <c r="AE71" s="363">
        <v>1</v>
      </c>
      <c r="AF71" s="363">
        <v>1</v>
      </c>
      <c r="AG71" s="363">
        <v>1</v>
      </c>
      <c r="AH71" s="363">
        <v>1</v>
      </c>
      <c r="AI71" s="363">
        <v>1</v>
      </c>
      <c r="AJ71" s="363">
        <v>1</v>
      </c>
      <c r="AK71" s="363">
        <v>1</v>
      </c>
      <c r="AL71" s="363">
        <v>1</v>
      </c>
      <c r="AM71" s="363">
        <v>1</v>
      </c>
      <c r="AN71" s="363">
        <v>1</v>
      </c>
      <c r="AO71" s="363">
        <v>1</v>
      </c>
      <c r="AP71" s="363">
        <v>1</v>
      </c>
      <c r="AQ71" s="363">
        <v>1</v>
      </c>
      <c r="AR71" s="363">
        <v>1</v>
      </c>
      <c r="AS71" s="363">
        <v>1</v>
      </c>
      <c r="AT71" s="363">
        <v>1</v>
      </c>
      <c r="AU71" s="363">
        <v>1</v>
      </c>
      <c r="AV71" s="361">
        <v>1</v>
      </c>
      <c r="AW71" s="89"/>
      <c r="AX71" s="89"/>
      <c r="AY71" s="89"/>
    </row>
    <row r="72" spans="1:51" ht="39.65" customHeight="1" x14ac:dyDescent="0.4">
      <c r="A72" s="333" t="s">
        <v>324</v>
      </c>
      <c r="B72" s="391" t="s">
        <v>325</v>
      </c>
      <c r="C72" s="315" t="s">
        <v>252</v>
      </c>
      <c r="D72" s="315"/>
      <c r="E72" s="342"/>
      <c r="F72" s="342"/>
      <c r="G72" s="342"/>
      <c r="H72" s="342"/>
      <c r="I72" s="342"/>
      <c r="J72" s="342"/>
      <c r="K72" s="342"/>
      <c r="L72" s="309"/>
      <c r="M72" s="309"/>
      <c r="N72" s="309"/>
      <c r="O72" s="309"/>
      <c r="P72" s="309"/>
      <c r="Q72" s="309"/>
      <c r="R72" s="309"/>
      <c r="S72" s="309"/>
      <c r="T72" s="309"/>
      <c r="U72" s="309"/>
      <c r="V72" s="309"/>
      <c r="W72" s="309"/>
      <c r="X72" s="309"/>
      <c r="Y72" s="309"/>
      <c r="Z72" s="309"/>
      <c r="AA72" s="309"/>
      <c r="AB72" s="306"/>
      <c r="AC72" s="306"/>
      <c r="AD72" s="306"/>
      <c r="AE72" s="306"/>
      <c r="AF72" s="306"/>
      <c r="AG72" s="351"/>
      <c r="AH72" s="351"/>
      <c r="AI72" s="351"/>
      <c r="AJ72" s="351"/>
      <c r="AK72" s="351"/>
      <c r="AL72" s="351"/>
      <c r="AM72" s="309"/>
      <c r="AN72" s="309"/>
      <c r="AO72" s="309"/>
      <c r="AP72" s="325"/>
      <c r="AQ72" s="323"/>
      <c r="AR72" s="323"/>
      <c r="AS72" s="323"/>
      <c r="AT72" s="323"/>
      <c r="AU72" s="323"/>
      <c r="AV72" s="294"/>
      <c r="AW72" s="296"/>
      <c r="AX72" s="89"/>
      <c r="AY72" s="89"/>
    </row>
    <row r="73" spans="1:51" ht="39.65" customHeight="1" x14ac:dyDescent="0.4">
      <c r="A73" s="333" t="s">
        <v>326</v>
      </c>
      <c r="B73" s="391" t="s">
        <v>327</v>
      </c>
      <c r="C73" s="324" t="s">
        <v>182</v>
      </c>
      <c r="D73" s="315"/>
      <c r="E73" s="342"/>
      <c r="F73" s="342"/>
      <c r="G73" s="342"/>
      <c r="H73" s="342"/>
      <c r="I73" s="342"/>
      <c r="J73" s="342"/>
      <c r="K73" s="342"/>
      <c r="L73" s="309"/>
      <c r="M73" s="309"/>
      <c r="N73" s="309"/>
      <c r="O73" s="352"/>
      <c r="P73" s="352"/>
      <c r="Q73" s="352"/>
      <c r="R73" s="352"/>
      <c r="S73" s="352"/>
      <c r="T73" s="352"/>
      <c r="U73" s="352"/>
      <c r="V73" s="352"/>
      <c r="W73" s="352"/>
      <c r="X73" s="352"/>
      <c r="Y73" s="352"/>
      <c r="Z73" s="352"/>
      <c r="AA73" s="352"/>
      <c r="AB73" s="353"/>
      <c r="AC73" s="306"/>
      <c r="AD73" s="306"/>
      <c r="AE73" s="306"/>
      <c r="AF73" s="306"/>
      <c r="AG73" s="306"/>
      <c r="AH73" s="306"/>
      <c r="AI73" s="306"/>
      <c r="AJ73" s="309"/>
      <c r="AK73" s="309"/>
      <c r="AL73" s="309"/>
      <c r="AM73" s="309"/>
      <c r="AN73" s="309"/>
      <c r="AO73" s="309"/>
      <c r="AP73" s="323"/>
      <c r="AQ73" s="325"/>
      <c r="AR73" s="323"/>
      <c r="AS73" s="323"/>
      <c r="AT73" s="323"/>
      <c r="AU73" s="323"/>
      <c r="AV73" s="357"/>
      <c r="AW73" s="357"/>
      <c r="AX73" s="357"/>
      <c r="AY73" s="357"/>
    </row>
    <row r="74" spans="1:51" ht="39.65" customHeight="1" x14ac:dyDescent="0.4">
      <c r="A74" s="333" t="s">
        <v>328</v>
      </c>
      <c r="B74" s="391" t="s">
        <v>329</v>
      </c>
      <c r="C74" s="315" t="s">
        <v>330</v>
      </c>
      <c r="D74" s="315"/>
      <c r="E74" s="342"/>
      <c r="F74" s="342"/>
      <c r="G74" s="342"/>
      <c r="H74" s="342"/>
      <c r="I74" s="342"/>
      <c r="J74" s="342"/>
      <c r="K74" s="342"/>
      <c r="L74" s="309"/>
      <c r="M74" s="309"/>
      <c r="N74" s="309"/>
      <c r="O74" s="352"/>
      <c r="P74" s="352"/>
      <c r="Q74" s="352"/>
      <c r="R74" s="382"/>
      <c r="S74" s="382"/>
      <c r="T74" s="382"/>
      <c r="U74" s="382"/>
      <c r="V74" s="382"/>
      <c r="W74" s="382"/>
      <c r="X74" s="382"/>
      <c r="Y74" s="382"/>
      <c r="Z74" s="382"/>
      <c r="AA74" s="382"/>
      <c r="AB74" s="383"/>
      <c r="AC74" s="383"/>
      <c r="AD74" s="383"/>
      <c r="AE74" s="383"/>
      <c r="AF74" s="383"/>
      <c r="AG74" s="383"/>
      <c r="AH74" s="383"/>
      <c r="AI74" s="383"/>
      <c r="AJ74" s="382"/>
      <c r="AK74" s="382"/>
      <c r="AL74" s="382"/>
      <c r="AM74" s="382"/>
      <c r="AN74" s="309"/>
      <c r="AO74" s="309"/>
      <c r="AP74" s="323"/>
      <c r="AQ74" s="323"/>
      <c r="AR74" s="323"/>
      <c r="AS74" s="323"/>
      <c r="AT74" s="323"/>
      <c r="AU74" s="323"/>
      <c r="AV74" s="89"/>
      <c r="AW74" s="357"/>
      <c r="AX74" s="357"/>
      <c r="AY74" s="357"/>
    </row>
    <row r="75" spans="1:51" ht="20" x14ac:dyDescent="0.4">
      <c r="A75" s="328"/>
      <c r="B75" s="399"/>
      <c r="C75" s="297"/>
      <c r="D75" s="297"/>
      <c r="E75" s="329"/>
      <c r="F75" s="329"/>
      <c r="G75" s="329"/>
      <c r="H75" s="329"/>
      <c r="I75" s="329"/>
      <c r="J75" s="329"/>
      <c r="K75" s="329"/>
      <c r="L75" s="329"/>
      <c r="M75" s="329"/>
      <c r="N75" s="329"/>
      <c r="O75" s="329"/>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30"/>
      <c r="AS75" s="330"/>
      <c r="AT75" s="330"/>
      <c r="AU75" s="330"/>
    </row>
    <row r="76" spans="1:51" ht="20" x14ac:dyDescent="0.4">
      <c r="A76" s="328"/>
      <c r="B76" s="399"/>
      <c r="C76" s="297"/>
      <c r="D76" s="297"/>
      <c r="E76" s="329"/>
      <c r="F76" s="329"/>
      <c r="G76" s="329"/>
      <c r="H76" s="329"/>
      <c r="I76" s="329"/>
      <c r="J76" s="329"/>
      <c r="K76" s="329"/>
      <c r="L76" s="329"/>
      <c r="M76" s="329"/>
      <c r="N76" s="329"/>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30"/>
      <c r="AS76" s="330"/>
      <c r="AT76" s="330"/>
      <c r="AU76" s="330"/>
    </row>
    <row r="77" spans="1:51" ht="20" x14ac:dyDescent="0.4">
      <c r="A77" s="328"/>
      <c r="B77" s="399"/>
      <c r="C77" s="297"/>
      <c r="D77" s="297"/>
      <c r="E77" s="329"/>
      <c r="F77" s="329"/>
      <c r="G77" s="329"/>
      <c r="H77" s="329"/>
      <c r="I77" s="329"/>
      <c r="J77" s="329"/>
      <c r="K77" s="329"/>
      <c r="L77" s="329"/>
      <c r="M77" s="329"/>
      <c r="N77" s="329"/>
      <c r="O77" s="329"/>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30"/>
      <c r="AS77" s="330"/>
      <c r="AT77" s="330"/>
      <c r="AU77" s="330"/>
    </row>
    <row r="78" spans="1:51" ht="18" customHeight="1" x14ac:dyDescent="0.4">
      <c r="A78" s="460" t="s">
        <v>331</v>
      </c>
      <c r="B78" s="461"/>
      <c r="C78" s="462"/>
      <c r="D78" s="297"/>
      <c r="E78" s="466" t="s">
        <v>332</v>
      </c>
      <c r="F78" s="467"/>
      <c r="G78" s="467"/>
      <c r="H78" s="468"/>
      <c r="I78" s="329"/>
      <c r="J78" s="329"/>
      <c r="K78" s="329"/>
      <c r="L78" s="329"/>
      <c r="M78" s="329"/>
      <c r="N78" s="329"/>
      <c r="O78" s="329"/>
      <c r="P78" s="329"/>
      <c r="Q78" s="331"/>
      <c r="R78" s="331"/>
      <c r="S78" s="331"/>
      <c r="T78" s="331"/>
      <c r="U78" s="331"/>
      <c r="V78" s="331"/>
      <c r="W78" s="331"/>
      <c r="X78" s="331"/>
      <c r="Y78" s="331"/>
      <c r="Z78" s="331"/>
      <c r="AA78" s="331"/>
      <c r="AB78" s="331"/>
      <c r="AC78" s="297"/>
      <c r="AD78" s="297"/>
      <c r="AE78" s="297"/>
      <c r="AF78" s="297"/>
      <c r="AG78" s="297"/>
      <c r="AH78" s="297"/>
      <c r="AI78" s="297"/>
      <c r="AJ78" s="297"/>
      <c r="AK78" s="297"/>
      <c r="AL78" s="297"/>
      <c r="AM78" s="297"/>
      <c r="AN78" s="297"/>
      <c r="AO78" s="297"/>
      <c r="AP78" s="297"/>
      <c r="AQ78" s="297"/>
      <c r="AR78" s="330"/>
      <c r="AS78" s="330"/>
      <c r="AT78" s="330"/>
      <c r="AU78" s="330"/>
    </row>
    <row r="79" spans="1:51" ht="20" x14ac:dyDescent="0.4">
      <c r="A79" s="298" t="s">
        <v>333</v>
      </c>
      <c r="B79" s="400" t="s">
        <v>334</v>
      </c>
      <c r="C79" s="298" t="s">
        <v>335</v>
      </c>
      <c r="D79" s="297"/>
      <c r="E79" s="469"/>
      <c r="F79" s="470"/>
      <c r="G79" s="470"/>
      <c r="H79" s="471"/>
      <c r="I79" s="329"/>
      <c r="J79" s="329"/>
      <c r="K79" s="329"/>
      <c r="L79" s="329"/>
      <c r="M79" s="329"/>
      <c r="N79" s="329"/>
      <c r="O79" s="329"/>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30"/>
      <c r="AS79" s="330"/>
      <c r="AT79" s="330"/>
      <c r="AU79" s="330"/>
    </row>
    <row r="80" spans="1:51" ht="25.5" customHeight="1" x14ac:dyDescent="0.4">
      <c r="A80" s="299">
        <v>1</v>
      </c>
      <c r="B80" s="401" t="s">
        <v>198</v>
      </c>
      <c r="C80" s="299">
        <v>12</v>
      </c>
      <c r="D80" s="332"/>
      <c r="E80" s="469"/>
      <c r="F80" s="470"/>
      <c r="G80" s="470"/>
      <c r="H80" s="471"/>
      <c r="I80" s="329"/>
      <c r="J80" s="329"/>
      <c r="K80" s="329"/>
      <c r="L80" s="329"/>
      <c r="M80" s="329"/>
      <c r="N80" s="329"/>
      <c r="O80" s="329"/>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30"/>
      <c r="AS80" s="330"/>
      <c r="AT80" s="330"/>
      <c r="AU80" s="330"/>
    </row>
    <row r="81" spans="1:47" ht="25.5" customHeight="1" x14ac:dyDescent="0.4">
      <c r="A81" s="299">
        <v>2</v>
      </c>
      <c r="B81" s="401" t="s">
        <v>252</v>
      </c>
      <c r="C81" s="299">
        <f>(SUM(M71:AW71)/4)</f>
        <v>9</v>
      </c>
      <c r="D81" s="332"/>
      <c r="E81" s="469"/>
      <c r="F81" s="470"/>
      <c r="G81" s="470"/>
      <c r="H81" s="471"/>
      <c r="I81" s="329"/>
      <c r="J81" s="329"/>
      <c r="K81" s="329"/>
      <c r="L81" s="329"/>
      <c r="M81" s="329"/>
      <c r="N81" s="329"/>
      <c r="O81" s="329"/>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30"/>
      <c r="AS81" s="330"/>
      <c r="AT81" s="330"/>
      <c r="AU81" s="330"/>
    </row>
    <row r="82" spans="1:47" ht="25.5" customHeight="1" x14ac:dyDescent="0.4">
      <c r="A82" s="299">
        <v>3</v>
      </c>
      <c r="B82" s="401" t="s">
        <v>277</v>
      </c>
      <c r="C82" s="299">
        <f>(SUM(AB70:AU70)/4)</f>
        <v>5</v>
      </c>
      <c r="D82" s="332"/>
      <c r="E82" s="469"/>
      <c r="F82" s="470"/>
      <c r="G82" s="470"/>
      <c r="H82" s="471"/>
      <c r="I82" s="329"/>
      <c r="J82" s="329"/>
      <c r="K82" s="329"/>
      <c r="L82" s="329"/>
      <c r="M82" s="329"/>
      <c r="N82" s="329"/>
      <c r="O82" s="329"/>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30"/>
      <c r="AS82" s="330"/>
      <c r="AT82" s="330"/>
      <c r="AU82" s="330"/>
    </row>
    <row r="83" spans="1:47" ht="25.5" customHeight="1" x14ac:dyDescent="0.4">
      <c r="A83" s="299">
        <v>4</v>
      </c>
      <c r="B83" s="401" t="s">
        <v>336</v>
      </c>
      <c r="C83" s="299">
        <f>(SUM(AB52:AQ52)/4)</f>
        <v>4</v>
      </c>
      <c r="D83" s="297"/>
      <c r="E83" s="469"/>
      <c r="F83" s="470"/>
      <c r="G83" s="470"/>
      <c r="H83" s="471"/>
      <c r="I83" s="329"/>
      <c r="J83" s="329"/>
      <c r="K83" s="329"/>
      <c r="L83" s="329"/>
      <c r="M83" s="329"/>
      <c r="N83" s="329"/>
      <c r="O83" s="329"/>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30"/>
      <c r="AS83" s="330"/>
      <c r="AT83" s="330"/>
      <c r="AU83" s="330"/>
    </row>
    <row r="84" spans="1:47" ht="25.5" customHeight="1" x14ac:dyDescent="0.4">
      <c r="A84" s="299">
        <v>5</v>
      </c>
      <c r="B84" s="401" t="s">
        <v>337</v>
      </c>
      <c r="C84" s="299">
        <f>(SUM(AB63:AQ63)/4)</f>
        <v>4</v>
      </c>
      <c r="D84" s="297"/>
      <c r="E84" s="472"/>
      <c r="F84" s="473"/>
      <c r="G84" s="473"/>
      <c r="H84" s="474"/>
      <c r="I84" s="329"/>
      <c r="J84" s="329"/>
      <c r="K84" s="329"/>
      <c r="L84" s="329"/>
      <c r="M84" s="329"/>
      <c r="N84" s="329"/>
      <c r="O84" s="329"/>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30"/>
      <c r="AS84" s="330"/>
      <c r="AT84" s="330"/>
      <c r="AU84" s="330"/>
    </row>
    <row r="85" spans="1:47" ht="22.9" customHeight="1" x14ac:dyDescent="0.5"/>
  </sheetData>
  <mergeCells count="36">
    <mergeCell ref="E4:H4"/>
    <mergeCell ref="I4:L4"/>
    <mergeCell ref="M4:P4"/>
    <mergeCell ref="Q4:T4"/>
    <mergeCell ref="U4:X4"/>
    <mergeCell ref="Y4:AB4"/>
    <mergeCell ref="AC4:AF4"/>
    <mergeCell ref="AG4:AJ4"/>
    <mergeCell ref="AK4:AN4"/>
    <mergeCell ref="AO4:AR4"/>
    <mergeCell ref="A78:C78"/>
    <mergeCell ref="A6:I6"/>
    <mergeCell ref="A13:M13"/>
    <mergeCell ref="A19:AA19"/>
    <mergeCell ref="AB19:AB44"/>
    <mergeCell ref="A29:AA29"/>
    <mergeCell ref="A36:AA36"/>
    <mergeCell ref="E78:H84"/>
    <mergeCell ref="H46:J48"/>
    <mergeCell ref="V46:V48"/>
    <mergeCell ref="AT3:AY3"/>
    <mergeCell ref="AB3:AS3"/>
    <mergeCell ref="A1:AY1"/>
    <mergeCell ref="A2:AY2"/>
    <mergeCell ref="AR64:AY64"/>
    <mergeCell ref="A64:AO64"/>
    <mergeCell ref="A3:A5"/>
    <mergeCell ref="B3:B5"/>
    <mergeCell ref="C3:C5"/>
    <mergeCell ref="D3:AA3"/>
    <mergeCell ref="A45:AQ45"/>
    <mergeCell ref="A59:AQ59"/>
    <mergeCell ref="AW4:AY4"/>
    <mergeCell ref="AT46:AT48"/>
    <mergeCell ref="AD46:AI48"/>
    <mergeCell ref="AS4:AV4"/>
  </mergeCells>
  <phoneticPr fontId="22" type="noConversion"/>
  <printOptions horizontalCentered="1" verticalCentered="1"/>
  <pageMargins left="0.70866141732283472" right="0.70866141732283472" top="0.74803149606299213" bottom="0.74803149606299213" header="0.31496062992125984" footer="0.31496062992125984"/>
  <pageSetup paperSize="122" scale="16"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5CD3A-217A-4306-8CDD-EBFA7A315F2E}">
  <dimension ref="B1:AZ70"/>
  <sheetViews>
    <sheetView view="pageBreakPreview" zoomScale="85" zoomScaleNormal="70" zoomScaleSheetLayoutView="59" workbookViewId="0">
      <selection activeCell="C54" sqref="C54"/>
    </sheetView>
  </sheetViews>
  <sheetFormatPr baseColWidth="10" defaultColWidth="11.453125" defaultRowHeight="14.5" x14ac:dyDescent="0.35"/>
  <cols>
    <col min="4" max="4" width="23.54296875" bestFit="1" customWidth="1"/>
  </cols>
  <sheetData>
    <row r="1" spans="2:52" x14ac:dyDescent="0.35">
      <c r="B1" s="502"/>
      <c r="C1" s="502"/>
      <c r="D1" s="502"/>
      <c r="E1" s="502"/>
      <c r="F1" s="502"/>
      <c r="G1" s="502"/>
      <c r="H1" s="502"/>
      <c r="I1" s="502"/>
      <c r="J1" s="502"/>
      <c r="K1" s="502"/>
      <c r="L1" s="502"/>
      <c r="M1" s="502"/>
      <c r="N1" s="502"/>
      <c r="O1" s="502"/>
      <c r="P1" s="502"/>
      <c r="Q1" s="502"/>
      <c r="R1" s="502"/>
      <c r="S1" s="502"/>
      <c r="T1" s="502"/>
      <c r="U1" s="502"/>
      <c r="V1" s="502"/>
      <c r="W1" s="502"/>
      <c r="X1" s="502"/>
      <c r="Y1" s="502"/>
      <c r="Z1" s="502"/>
      <c r="AA1" s="502"/>
      <c r="AB1" s="502"/>
      <c r="AC1" s="502"/>
      <c r="AD1" s="502"/>
      <c r="AE1" s="502"/>
      <c r="AF1" s="502"/>
      <c r="AG1" s="502"/>
      <c r="AH1" s="502"/>
      <c r="AI1" s="502"/>
      <c r="AJ1" s="502"/>
      <c r="AK1" s="502"/>
      <c r="AL1" s="502"/>
      <c r="AM1" s="502"/>
      <c r="AN1" s="502"/>
      <c r="AO1" s="502"/>
      <c r="AP1" s="502"/>
      <c r="AQ1" s="502"/>
      <c r="AR1" s="502"/>
      <c r="AS1" s="502"/>
      <c r="AT1" s="502"/>
      <c r="AU1" s="502"/>
      <c r="AV1" s="502"/>
      <c r="AW1" s="502"/>
      <c r="AX1" s="502"/>
      <c r="AY1" s="502"/>
      <c r="AZ1" s="502"/>
    </row>
    <row r="2" spans="2:52" x14ac:dyDescent="0.35">
      <c r="B2" s="502"/>
      <c r="C2" s="502"/>
      <c r="D2" s="502"/>
      <c r="E2" s="502"/>
      <c r="F2" s="502"/>
      <c r="G2" s="502"/>
      <c r="H2" s="502"/>
      <c r="I2" s="502"/>
      <c r="J2" s="502"/>
      <c r="K2" s="502"/>
      <c r="L2" s="502"/>
      <c r="M2" s="502"/>
      <c r="N2" s="502"/>
      <c r="O2" s="502"/>
      <c r="P2" s="502"/>
      <c r="Q2" s="502"/>
      <c r="R2" s="502"/>
      <c r="S2" s="502"/>
      <c r="T2" s="502"/>
      <c r="U2" s="502"/>
      <c r="V2" s="502"/>
      <c r="W2" s="502"/>
      <c r="X2" s="502"/>
      <c r="Y2" s="502"/>
      <c r="Z2" s="502"/>
      <c r="AA2" s="502"/>
      <c r="AB2" s="502"/>
      <c r="AC2" s="502"/>
      <c r="AD2" s="502"/>
      <c r="AE2" s="502"/>
      <c r="AF2" s="502"/>
      <c r="AG2" s="502"/>
      <c r="AH2" s="502"/>
      <c r="AI2" s="502"/>
      <c r="AJ2" s="502"/>
      <c r="AK2" s="502"/>
      <c r="AL2" s="502"/>
      <c r="AM2" s="502"/>
      <c r="AN2" s="502"/>
      <c r="AO2" s="502"/>
      <c r="AP2" s="502"/>
      <c r="AQ2" s="502"/>
      <c r="AR2" s="502"/>
      <c r="AS2" s="502"/>
      <c r="AT2" s="502"/>
      <c r="AU2" s="502"/>
      <c r="AV2" s="502"/>
      <c r="AW2" s="502"/>
      <c r="AX2" s="502"/>
      <c r="AY2" s="502"/>
      <c r="AZ2" s="502"/>
    </row>
    <row r="3" spans="2:52" x14ac:dyDescent="0.35">
      <c r="B3" s="502"/>
      <c r="C3" s="502"/>
      <c r="D3" s="502"/>
      <c r="E3" s="502"/>
      <c r="F3" s="502"/>
      <c r="G3" s="502"/>
      <c r="H3" s="502"/>
      <c r="I3" s="502"/>
      <c r="J3" s="502"/>
      <c r="K3" s="502"/>
      <c r="L3" s="502"/>
      <c r="M3" s="502"/>
      <c r="N3" s="502"/>
      <c r="O3" s="502"/>
      <c r="P3" s="502"/>
      <c r="Q3" s="502"/>
      <c r="R3" s="502"/>
      <c r="S3" s="502"/>
      <c r="T3" s="502"/>
      <c r="U3" s="502"/>
      <c r="V3" s="502"/>
      <c r="W3" s="502"/>
      <c r="X3" s="502"/>
      <c r="Y3" s="502"/>
      <c r="Z3" s="502"/>
      <c r="AA3" s="502"/>
      <c r="AB3" s="502"/>
      <c r="AC3" s="502"/>
      <c r="AD3" s="502"/>
      <c r="AE3" s="502"/>
      <c r="AF3" s="502"/>
      <c r="AG3" s="502"/>
      <c r="AH3" s="502"/>
      <c r="AI3" s="502"/>
      <c r="AJ3" s="502"/>
      <c r="AK3" s="502"/>
      <c r="AL3" s="502"/>
      <c r="AM3" s="502"/>
      <c r="AN3" s="502"/>
      <c r="AO3" s="502"/>
      <c r="AP3" s="502"/>
      <c r="AQ3" s="502"/>
      <c r="AR3" s="502"/>
      <c r="AS3" s="502"/>
      <c r="AT3" s="502"/>
      <c r="AU3" s="502"/>
      <c r="AV3" s="502"/>
      <c r="AW3" s="502"/>
      <c r="AX3" s="502"/>
      <c r="AY3" s="502"/>
      <c r="AZ3" s="502"/>
    </row>
    <row r="4" spans="2:52" x14ac:dyDescent="0.35">
      <c r="B4" s="502"/>
      <c r="C4" s="502"/>
      <c r="D4" s="502"/>
      <c r="E4" s="502"/>
      <c r="F4" s="502"/>
      <c r="G4" s="502"/>
      <c r="H4" s="502"/>
      <c r="I4" s="502"/>
      <c r="J4" s="502"/>
      <c r="K4" s="502"/>
      <c r="L4" s="502"/>
      <c r="M4" s="502"/>
      <c r="N4" s="502"/>
      <c r="O4" s="502"/>
      <c r="P4" s="502"/>
      <c r="Q4" s="502"/>
      <c r="R4" s="502"/>
      <c r="S4" s="502"/>
      <c r="T4" s="502"/>
      <c r="U4" s="502"/>
      <c r="V4" s="502"/>
      <c r="W4" s="502"/>
      <c r="X4" s="502"/>
      <c r="Y4" s="502"/>
      <c r="Z4" s="502"/>
      <c r="AA4" s="502"/>
      <c r="AB4" s="502"/>
      <c r="AC4" s="502"/>
      <c r="AD4" s="502"/>
      <c r="AE4" s="502"/>
      <c r="AF4" s="502"/>
      <c r="AG4" s="502"/>
      <c r="AH4" s="502"/>
      <c r="AI4" s="502"/>
      <c r="AJ4" s="502"/>
      <c r="AK4" s="502"/>
      <c r="AL4" s="502"/>
      <c r="AM4" s="502"/>
      <c r="AN4" s="502"/>
      <c r="AO4" s="502"/>
      <c r="AP4" s="502"/>
      <c r="AQ4" s="502"/>
      <c r="AR4" s="502"/>
      <c r="AS4" s="502"/>
      <c r="AT4" s="502"/>
      <c r="AU4" s="502"/>
      <c r="AV4" s="502"/>
      <c r="AW4" s="502"/>
      <c r="AX4" s="502"/>
      <c r="AY4" s="502"/>
      <c r="AZ4" s="502"/>
    </row>
    <row r="5" spans="2:52" ht="15" thickBot="1" x14ac:dyDescent="0.4">
      <c r="B5" s="503"/>
      <c r="C5" s="503"/>
      <c r="D5" s="503"/>
      <c r="E5" s="503"/>
      <c r="F5" s="503"/>
      <c r="G5" s="503"/>
      <c r="H5" s="503"/>
      <c r="I5" s="503"/>
      <c r="J5" s="503"/>
      <c r="K5" s="503"/>
      <c r="L5" s="503"/>
      <c r="M5" s="503"/>
      <c r="N5" s="503"/>
      <c r="O5" s="503"/>
      <c r="P5" s="503"/>
      <c r="Q5" s="503"/>
      <c r="R5" s="503"/>
      <c r="S5" s="503"/>
      <c r="T5" s="503"/>
      <c r="U5" s="503"/>
      <c r="V5" s="503"/>
      <c r="W5" s="503"/>
      <c r="X5" s="503"/>
      <c r="Y5" s="503"/>
      <c r="Z5" s="503"/>
      <c r="AA5" s="503"/>
      <c r="AB5" s="503"/>
      <c r="AC5" s="503"/>
      <c r="AD5" s="503"/>
      <c r="AE5" s="503"/>
      <c r="AF5" s="503"/>
      <c r="AG5" s="503"/>
      <c r="AH5" s="503"/>
      <c r="AI5" s="503"/>
      <c r="AJ5" s="503"/>
      <c r="AK5" s="503"/>
      <c r="AL5" s="503"/>
      <c r="AM5" s="503"/>
      <c r="AN5" s="503"/>
      <c r="AO5" s="503"/>
      <c r="AP5" s="503"/>
      <c r="AQ5" s="503"/>
      <c r="AR5" s="503"/>
      <c r="AS5" s="503"/>
      <c r="AT5" s="503"/>
      <c r="AU5" s="503"/>
      <c r="AV5" s="503"/>
      <c r="AW5" s="503"/>
      <c r="AX5" s="503"/>
      <c r="AY5" s="503"/>
      <c r="AZ5" s="503"/>
    </row>
    <row r="6" spans="2:52" ht="15" thickBot="1" x14ac:dyDescent="0.4">
      <c r="B6" s="504" t="s">
        <v>124</v>
      </c>
      <c r="C6" s="505"/>
      <c r="D6" s="505"/>
      <c r="E6" s="505"/>
      <c r="F6" s="505"/>
      <c r="G6" s="505"/>
      <c r="H6" s="505"/>
      <c r="I6" s="505"/>
      <c r="J6" s="505"/>
      <c r="K6" s="505"/>
      <c r="L6" s="505"/>
      <c r="M6" s="505"/>
      <c r="N6" s="505"/>
      <c r="O6" s="505"/>
      <c r="P6" s="505"/>
      <c r="Q6" s="505"/>
      <c r="R6" s="505"/>
      <c r="S6" s="505"/>
      <c r="T6" s="505"/>
      <c r="U6" s="505"/>
      <c r="V6" s="505"/>
      <c r="W6" s="505"/>
      <c r="X6" s="505"/>
      <c r="Y6" s="505"/>
      <c r="Z6" s="505"/>
      <c r="AA6" s="505"/>
      <c r="AB6" s="505"/>
      <c r="AC6" s="505"/>
      <c r="AD6" s="505"/>
      <c r="AE6" s="505"/>
      <c r="AF6" s="505"/>
      <c r="AG6" s="505"/>
      <c r="AH6" s="505"/>
      <c r="AI6" s="505"/>
      <c r="AJ6" s="505"/>
      <c r="AK6" s="505"/>
      <c r="AL6" s="505"/>
      <c r="AM6" s="505"/>
      <c r="AN6" s="505"/>
      <c r="AO6" s="505"/>
      <c r="AP6" s="505"/>
      <c r="AQ6" s="505"/>
      <c r="AR6" s="505"/>
      <c r="AS6" s="505"/>
      <c r="AT6" s="505"/>
      <c r="AU6" s="505"/>
      <c r="AV6" s="505"/>
      <c r="AW6" s="505"/>
      <c r="AX6" s="505"/>
      <c r="AY6" s="505"/>
      <c r="AZ6" s="506"/>
    </row>
    <row r="7" spans="2:52" x14ac:dyDescent="0.35">
      <c r="B7" s="507" t="s">
        <v>338</v>
      </c>
      <c r="C7" s="508"/>
      <c r="D7" s="508" t="s">
        <v>127</v>
      </c>
      <c r="E7" s="513" t="s">
        <v>339</v>
      </c>
      <c r="F7" s="513"/>
      <c r="G7" s="513"/>
      <c r="H7" s="513"/>
      <c r="I7" s="513"/>
      <c r="J7" s="513"/>
      <c r="K7" s="513"/>
      <c r="L7" s="513"/>
      <c r="M7" s="513"/>
      <c r="N7" s="513"/>
      <c r="O7" s="513"/>
      <c r="P7" s="513"/>
      <c r="Q7" s="513"/>
      <c r="R7" s="513"/>
      <c r="S7" s="513"/>
      <c r="T7" s="513"/>
      <c r="U7" s="513"/>
      <c r="V7" s="513"/>
      <c r="W7" s="513"/>
      <c r="X7" s="513"/>
      <c r="Y7" s="513"/>
      <c r="Z7" s="513"/>
      <c r="AA7" s="513"/>
      <c r="AB7" s="513"/>
      <c r="AC7" s="514" t="s">
        <v>340</v>
      </c>
      <c r="AD7" s="515"/>
      <c r="AE7" s="515"/>
      <c r="AF7" s="515"/>
      <c r="AG7" s="515"/>
      <c r="AH7" s="515"/>
      <c r="AI7" s="515"/>
      <c r="AJ7" s="515"/>
      <c r="AK7" s="515"/>
      <c r="AL7" s="515"/>
      <c r="AM7" s="515"/>
      <c r="AN7" s="515"/>
      <c r="AO7" s="515"/>
      <c r="AP7" s="515"/>
      <c r="AQ7" s="515"/>
      <c r="AR7" s="516"/>
      <c r="AS7" s="514" t="s">
        <v>130</v>
      </c>
      <c r="AT7" s="515"/>
      <c r="AU7" s="515"/>
      <c r="AV7" s="515"/>
      <c r="AW7" s="515"/>
      <c r="AX7" s="515"/>
      <c r="AY7" s="515"/>
      <c r="AZ7" s="517"/>
    </row>
    <row r="8" spans="2:52" x14ac:dyDescent="0.35">
      <c r="B8" s="509"/>
      <c r="C8" s="510"/>
      <c r="D8" s="510"/>
      <c r="E8" s="486" t="s">
        <v>341</v>
      </c>
      <c r="F8" s="486"/>
      <c r="G8" s="486"/>
      <c r="H8" s="486"/>
      <c r="I8" s="486" t="s">
        <v>342</v>
      </c>
      <c r="J8" s="486"/>
      <c r="K8" s="486"/>
      <c r="L8" s="486"/>
      <c r="M8" s="486" t="s">
        <v>343</v>
      </c>
      <c r="N8" s="486"/>
      <c r="O8" s="486"/>
      <c r="P8" s="486"/>
      <c r="Q8" s="486" t="s">
        <v>344</v>
      </c>
      <c r="R8" s="486"/>
      <c r="S8" s="486"/>
      <c r="T8" s="486"/>
      <c r="U8" s="486" t="s">
        <v>345</v>
      </c>
      <c r="V8" s="486"/>
      <c r="W8" s="486"/>
      <c r="X8" s="486"/>
      <c r="Y8" s="486" t="s">
        <v>346</v>
      </c>
      <c r="Z8" s="486"/>
      <c r="AA8" s="486"/>
      <c r="AB8" s="486"/>
      <c r="AC8" s="486" t="s">
        <v>347</v>
      </c>
      <c r="AD8" s="486"/>
      <c r="AE8" s="486"/>
      <c r="AF8" s="486"/>
      <c r="AG8" s="486" t="s">
        <v>348</v>
      </c>
      <c r="AH8" s="486"/>
      <c r="AI8" s="486"/>
      <c r="AJ8" s="486"/>
      <c r="AK8" s="519" t="s">
        <v>349</v>
      </c>
      <c r="AL8" s="520"/>
      <c r="AM8" s="520"/>
      <c r="AN8" s="521"/>
      <c r="AO8" s="519" t="s">
        <v>350</v>
      </c>
      <c r="AP8" s="520"/>
      <c r="AQ8" s="520"/>
      <c r="AR8" s="521"/>
      <c r="AS8" s="486" t="s">
        <v>351</v>
      </c>
      <c r="AT8" s="486"/>
      <c r="AU8" s="486"/>
      <c r="AV8" s="486"/>
      <c r="AW8" s="486" t="s">
        <v>352</v>
      </c>
      <c r="AX8" s="486"/>
      <c r="AY8" s="486"/>
      <c r="AZ8" s="518"/>
    </row>
    <row r="9" spans="2:52" ht="15" thickBot="1" x14ac:dyDescent="0.4">
      <c r="B9" s="511"/>
      <c r="C9" s="512"/>
      <c r="D9" s="512"/>
      <c r="E9" s="93" t="s">
        <v>353</v>
      </c>
      <c r="F9" s="93" t="s">
        <v>354</v>
      </c>
      <c r="G9" s="93" t="s">
        <v>355</v>
      </c>
      <c r="H9" s="93" t="s">
        <v>356</v>
      </c>
      <c r="I9" s="93" t="s">
        <v>357</v>
      </c>
      <c r="J9" s="93" t="s">
        <v>358</v>
      </c>
      <c r="K9" s="93" t="s">
        <v>359</v>
      </c>
      <c r="L9" s="93" t="s">
        <v>360</v>
      </c>
      <c r="M9" s="93" t="s">
        <v>361</v>
      </c>
      <c r="N9" s="93" t="s">
        <v>362</v>
      </c>
      <c r="O9" s="93" t="s">
        <v>363</v>
      </c>
      <c r="P9" s="93" t="s">
        <v>364</v>
      </c>
      <c r="Q9" s="93" t="s">
        <v>365</v>
      </c>
      <c r="R9" s="93" t="s">
        <v>366</v>
      </c>
      <c r="S9" s="93" t="s">
        <v>367</v>
      </c>
      <c r="T9" s="93" t="s">
        <v>368</v>
      </c>
      <c r="U9" s="93" t="s">
        <v>369</v>
      </c>
      <c r="V9" s="93" t="s">
        <v>370</v>
      </c>
      <c r="W9" s="93" t="s">
        <v>371</v>
      </c>
      <c r="X9" s="93" t="s">
        <v>372</v>
      </c>
      <c r="Y9" s="93" t="s">
        <v>373</v>
      </c>
      <c r="Z9" s="93" t="s">
        <v>374</v>
      </c>
      <c r="AA9" s="93" t="s">
        <v>375</v>
      </c>
      <c r="AB9" s="93" t="s">
        <v>376</v>
      </c>
      <c r="AC9" s="93" t="s">
        <v>377</v>
      </c>
      <c r="AD9" s="93" t="s">
        <v>378</v>
      </c>
      <c r="AE9" s="93" t="s">
        <v>379</v>
      </c>
      <c r="AF9" s="93" t="s">
        <v>380</v>
      </c>
      <c r="AG9" s="93" t="s">
        <v>381</v>
      </c>
      <c r="AH9" s="93" t="s">
        <v>382</v>
      </c>
      <c r="AI9" s="93" t="s">
        <v>383</v>
      </c>
      <c r="AJ9" s="93" t="s">
        <v>384</v>
      </c>
      <c r="AK9" s="93" t="s">
        <v>385</v>
      </c>
      <c r="AL9" s="93" t="s">
        <v>386</v>
      </c>
      <c r="AM9" s="93" t="s">
        <v>387</v>
      </c>
      <c r="AN9" s="93" t="s">
        <v>388</v>
      </c>
      <c r="AO9" s="93" t="s">
        <v>389</v>
      </c>
      <c r="AP9" s="93" t="s">
        <v>390</v>
      </c>
      <c r="AQ9" s="93" t="s">
        <v>391</v>
      </c>
      <c r="AR9" s="93" t="s">
        <v>392</v>
      </c>
      <c r="AS9" s="93" t="s">
        <v>393</v>
      </c>
      <c r="AT9" s="93" t="s">
        <v>394</v>
      </c>
      <c r="AU9" s="93" t="s">
        <v>395</v>
      </c>
      <c r="AV9" s="93" t="s">
        <v>396</v>
      </c>
      <c r="AW9" s="93" t="s">
        <v>397</v>
      </c>
      <c r="AX9" s="93" t="s">
        <v>398</v>
      </c>
      <c r="AY9" s="93" t="s">
        <v>399</v>
      </c>
      <c r="AZ9" s="94" t="s">
        <v>400</v>
      </c>
    </row>
    <row r="10" spans="2:52" x14ac:dyDescent="0.35">
      <c r="B10" s="490" t="s">
        <v>401</v>
      </c>
      <c r="C10" s="491"/>
      <c r="D10" s="491"/>
      <c r="E10" s="192"/>
      <c r="F10" s="192"/>
      <c r="G10" s="192"/>
      <c r="H10" s="192"/>
      <c r="I10" s="192"/>
      <c r="J10" s="192"/>
      <c r="K10" s="192"/>
      <c r="L10" s="192"/>
      <c r="M10" s="192"/>
      <c r="N10" s="192"/>
      <c r="O10" s="192"/>
      <c r="P10" s="192"/>
      <c r="Q10" s="192"/>
      <c r="R10" s="192"/>
      <c r="S10" s="192"/>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3"/>
    </row>
    <row r="11" spans="2:52" ht="21" x14ac:dyDescent="0.35">
      <c r="B11" s="95" t="s">
        <v>180</v>
      </c>
      <c r="C11" s="96" t="s">
        <v>402</v>
      </c>
      <c r="D11" s="96" t="s">
        <v>403</v>
      </c>
      <c r="E11" s="97"/>
      <c r="F11" s="98"/>
      <c r="G11" s="99"/>
      <c r="H11" s="99"/>
      <c r="I11" s="99"/>
      <c r="J11" s="100"/>
      <c r="K11" s="100"/>
      <c r="L11" s="1"/>
      <c r="M11" s="1"/>
      <c r="N11" s="1"/>
      <c r="O11" s="1"/>
      <c r="P11" s="1"/>
      <c r="Q11" s="1"/>
      <c r="R11" s="1"/>
      <c r="S11" s="1"/>
      <c r="T11" s="1"/>
      <c r="U11" s="1"/>
      <c r="V11" s="1"/>
      <c r="W11" s="1"/>
      <c r="X11" s="1"/>
      <c r="Y11" s="101"/>
      <c r="Z11" s="101"/>
      <c r="AA11" s="101"/>
      <c r="AB11" s="101"/>
      <c r="AC11" s="101"/>
      <c r="AD11" s="101"/>
      <c r="AE11" s="101"/>
      <c r="AF11" s="101"/>
      <c r="AG11" s="101"/>
      <c r="AH11" s="101"/>
      <c r="AI11" s="101"/>
      <c r="AJ11" s="101"/>
      <c r="AK11" s="101"/>
      <c r="AL11" s="101"/>
      <c r="AM11" s="101"/>
      <c r="AN11" s="101"/>
      <c r="AO11" s="101"/>
      <c r="AP11" s="101"/>
      <c r="AQ11" s="101"/>
      <c r="AR11" s="101"/>
      <c r="AS11" s="101"/>
      <c r="AT11" s="101"/>
      <c r="AU11" s="101"/>
      <c r="AV11" s="101"/>
      <c r="AW11" s="101"/>
      <c r="AX11" s="101"/>
      <c r="AY11" s="101"/>
      <c r="AZ11" s="102"/>
    </row>
    <row r="12" spans="2:52" ht="31.5" x14ac:dyDescent="0.35">
      <c r="B12" s="95" t="s">
        <v>183</v>
      </c>
      <c r="C12" s="96" t="s">
        <v>404</v>
      </c>
      <c r="D12" s="96" t="s">
        <v>405</v>
      </c>
      <c r="E12" s="87"/>
      <c r="F12" s="103"/>
      <c r="G12" s="104"/>
      <c r="H12" s="103"/>
      <c r="I12" s="103"/>
      <c r="J12" s="100"/>
      <c r="K12" s="100"/>
      <c r="L12" s="1"/>
      <c r="M12" s="1"/>
      <c r="N12" s="1"/>
      <c r="O12" s="1"/>
      <c r="P12" s="1"/>
      <c r="Q12" s="1"/>
      <c r="R12" s="1"/>
      <c r="S12" s="1"/>
      <c r="T12" s="1"/>
      <c r="U12" s="1"/>
      <c r="V12" s="1"/>
      <c r="W12" s="1"/>
      <c r="X12" s="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2"/>
    </row>
    <row r="13" spans="2:52" ht="31.5" x14ac:dyDescent="0.35">
      <c r="B13" s="95" t="s">
        <v>185</v>
      </c>
      <c r="C13" s="96" t="s">
        <v>186</v>
      </c>
      <c r="D13" s="96" t="s">
        <v>406</v>
      </c>
      <c r="E13" s="105"/>
      <c r="F13" s="99"/>
      <c r="G13" s="98"/>
      <c r="H13" s="99"/>
      <c r="I13" s="99"/>
      <c r="J13" s="100"/>
      <c r="K13" s="100"/>
      <c r="L13" s="106"/>
      <c r="M13" s="106"/>
      <c r="N13" s="106"/>
      <c r="O13" s="106"/>
      <c r="P13" s="106"/>
      <c r="Q13" s="106"/>
      <c r="R13" s="106"/>
      <c r="S13" s="106"/>
      <c r="T13" s="106"/>
      <c r="U13" s="106"/>
      <c r="V13" s="106"/>
      <c r="W13" s="106"/>
      <c r="X13" s="106"/>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2"/>
    </row>
    <row r="14" spans="2:52" ht="42" x14ac:dyDescent="0.35">
      <c r="B14" s="95" t="s">
        <v>188</v>
      </c>
      <c r="C14" s="96" t="s">
        <v>189</v>
      </c>
      <c r="D14" s="96" t="s">
        <v>405</v>
      </c>
      <c r="E14" s="107"/>
      <c r="F14" s="99"/>
      <c r="G14" s="98"/>
      <c r="H14" s="99"/>
      <c r="I14" s="99"/>
      <c r="J14" s="100"/>
      <c r="K14" s="100"/>
      <c r="L14" s="106"/>
      <c r="M14" s="87"/>
      <c r="N14" s="106"/>
      <c r="O14" s="106"/>
      <c r="P14" s="106"/>
      <c r="Q14" s="87"/>
      <c r="R14" s="106"/>
      <c r="S14" s="106"/>
      <c r="T14" s="106"/>
      <c r="U14" s="87"/>
      <c r="V14" s="106"/>
      <c r="W14" s="106"/>
      <c r="X14" s="106"/>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2"/>
    </row>
    <row r="15" spans="2:52" ht="31.5" x14ac:dyDescent="0.35">
      <c r="B15" s="95" t="s">
        <v>190</v>
      </c>
      <c r="C15" s="96" t="s">
        <v>191</v>
      </c>
      <c r="D15" s="96" t="s">
        <v>192</v>
      </c>
      <c r="E15" s="107"/>
      <c r="F15" s="99"/>
      <c r="G15" s="108"/>
      <c r="H15" s="98"/>
      <c r="I15" s="99"/>
      <c r="J15" s="100"/>
      <c r="K15" s="100"/>
      <c r="L15" s="106"/>
      <c r="M15" s="87"/>
      <c r="N15" s="106"/>
      <c r="O15" s="106"/>
      <c r="P15" s="106"/>
      <c r="Q15" s="87"/>
      <c r="R15" s="106"/>
      <c r="S15" s="106"/>
      <c r="T15" s="106"/>
      <c r="U15" s="87"/>
      <c r="V15" s="106"/>
      <c r="W15" s="106"/>
      <c r="X15" s="106"/>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c r="AW15" s="101"/>
      <c r="AX15" s="101"/>
      <c r="AY15" s="101"/>
      <c r="AZ15" s="102"/>
    </row>
    <row r="16" spans="2:52" ht="31.5" x14ac:dyDescent="0.35">
      <c r="B16" s="95" t="s">
        <v>193</v>
      </c>
      <c r="C16" s="96" t="s">
        <v>407</v>
      </c>
      <c r="D16" s="96" t="s">
        <v>216</v>
      </c>
      <c r="E16" s="107"/>
      <c r="F16" s="103"/>
      <c r="G16" s="103"/>
      <c r="H16" s="104"/>
      <c r="I16" s="99"/>
      <c r="J16" s="100"/>
      <c r="K16" s="100"/>
      <c r="L16" s="92"/>
      <c r="M16" s="87"/>
      <c r="N16" s="87"/>
      <c r="O16" s="92"/>
      <c r="P16" s="92"/>
      <c r="Q16" s="87"/>
      <c r="R16" s="87"/>
      <c r="S16" s="92"/>
      <c r="T16" s="92"/>
      <c r="U16" s="87"/>
      <c r="V16" s="87"/>
      <c r="W16" s="92"/>
      <c r="X16" s="92"/>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2"/>
    </row>
    <row r="17" spans="2:52" ht="63" x14ac:dyDescent="0.35">
      <c r="B17" s="109">
        <v>1.7</v>
      </c>
      <c r="C17" s="96" t="s">
        <v>194</v>
      </c>
      <c r="D17" s="96" t="s">
        <v>406</v>
      </c>
      <c r="E17" s="107"/>
      <c r="F17" s="103"/>
      <c r="G17" s="103"/>
      <c r="H17" s="110"/>
      <c r="I17" s="104"/>
      <c r="J17" s="111"/>
      <c r="K17" s="100"/>
      <c r="L17" s="92"/>
      <c r="M17" s="87"/>
      <c r="N17" s="87"/>
      <c r="O17" s="92"/>
      <c r="P17" s="92"/>
      <c r="Q17" s="87"/>
      <c r="R17" s="87"/>
      <c r="S17" s="92"/>
      <c r="T17" s="92"/>
      <c r="U17" s="87"/>
      <c r="V17" s="87"/>
      <c r="W17" s="92"/>
      <c r="X17" s="92"/>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2"/>
    </row>
    <row r="18" spans="2:52" x14ac:dyDescent="0.35">
      <c r="B18" s="484" t="s">
        <v>195</v>
      </c>
      <c r="C18" s="485"/>
      <c r="D18" s="485"/>
      <c r="E18" s="195"/>
      <c r="F18" s="195"/>
      <c r="G18" s="196"/>
      <c r="H18" s="195"/>
      <c r="I18" s="196"/>
      <c r="J18" s="196"/>
      <c r="K18" s="195"/>
      <c r="L18" s="195"/>
      <c r="M18" s="197"/>
      <c r="N18" s="197"/>
      <c r="O18" s="197"/>
      <c r="P18" s="197"/>
      <c r="Q18" s="197"/>
      <c r="R18" s="197"/>
      <c r="S18" s="197"/>
      <c r="T18" s="197"/>
      <c r="U18" s="197"/>
      <c r="V18" s="197"/>
      <c r="W18" s="197"/>
      <c r="X18" s="197"/>
      <c r="Y18" s="197"/>
      <c r="Z18" s="197"/>
      <c r="AA18" s="197"/>
      <c r="AB18" s="197"/>
      <c r="AC18" s="197"/>
      <c r="AD18" s="197"/>
      <c r="AE18" s="197"/>
      <c r="AF18" s="197"/>
      <c r="AG18" s="197"/>
      <c r="AH18" s="197"/>
      <c r="AI18" s="197"/>
      <c r="AJ18" s="197"/>
      <c r="AK18" s="197"/>
      <c r="AL18" s="197"/>
      <c r="AM18" s="197"/>
      <c r="AN18" s="197"/>
      <c r="AO18" s="197"/>
      <c r="AP18" s="197"/>
      <c r="AQ18" s="197"/>
      <c r="AR18" s="197"/>
      <c r="AS18" s="197"/>
      <c r="AT18" s="197"/>
      <c r="AU18" s="197"/>
      <c r="AV18" s="197"/>
      <c r="AW18" s="197"/>
      <c r="AX18" s="197"/>
      <c r="AY18" s="198"/>
      <c r="AZ18" s="199"/>
    </row>
    <row r="19" spans="2:52" ht="52.5" x14ac:dyDescent="0.35">
      <c r="B19" s="112" t="s">
        <v>196</v>
      </c>
      <c r="C19" s="113" t="s">
        <v>408</v>
      </c>
      <c r="D19" s="96" t="s">
        <v>403</v>
      </c>
      <c r="E19" s="114"/>
      <c r="F19" s="114"/>
      <c r="G19" s="114"/>
      <c r="H19" s="114"/>
      <c r="I19" s="115"/>
      <c r="J19" s="111"/>
      <c r="K19" s="99"/>
      <c r="L19" s="89"/>
      <c r="M19" s="89"/>
      <c r="N19" s="89"/>
      <c r="O19" s="99"/>
      <c r="P19" s="116"/>
      <c r="Q19" s="116"/>
      <c r="R19" s="116"/>
      <c r="S19" s="101"/>
      <c r="T19" s="101"/>
      <c r="U19" s="116"/>
      <c r="V19" s="116"/>
      <c r="W19" s="101"/>
      <c r="X19" s="101"/>
      <c r="Y19" s="116"/>
      <c r="Z19" s="116"/>
      <c r="AA19" s="101"/>
      <c r="AB19" s="101"/>
      <c r="AC19" s="116"/>
      <c r="AD19" s="116"/>
      <c r="AE19" s="101"/>
      <c r="AF19" s="101"/>
      <c r="AG19" s="101"/>
      <c r="AH19" s="101"/>
      <c r="AI19" s="101"/>
      <c r="AJ19" s="101"/>
      <c r="AK19" s="116"/>
      <c r="AL19" s="116"/>
      <c r="AM19" s="101"/>
      <c r="AN19" s="101"/>
      <c r="AO19" s="101"/>
      <c r="AP19" s="101"/>
      <c r="AQ19" s="101"/>
      <c r="AR19" s="101"/>
      <c r="AS19" s="116"/>
      <c r="AT19" s="116"/>
      <c r="AU19" s="101"/>
      <c r="AV19" s="101"/>
      <c r="AW19" s="116"/>
      <c r="AX19" s="116"/>
      <c r="AY19" s="101"/>
      <c r="AZ19" s="102"/>
    </row>
    <row r="20" spans="2:52" ht="73.5" x14ac:dyDescent="0.35">
      <c r="B20" s="112" t="s">
        <v>199</v>
      </c>
      <c r="C20" s="113" t="s">
        <v>409</v>
      </c>
      <c r="D20" s="96" t="s">
        <v>406</v>
      </c>
      <c r="E20" s="114"/>
      <c r="F20" s="114"/>
      <c r="G20" s="114"/>
      <c r="H20" s="114"/>
      <c r="I20" s="100"/>
      <c r="J20" s="111"/>
      <c r="K20" s="111"/>
      <c r="L20" s="111"/>
      <c r="M20" s="89"/>
      <c r="N20" s="89"/>
      <c r="O20" s="103"/>
      <c r="P20" s="116"/>
      <c r="Q20" s="116"/>
      <c r="R20" s="116"/>
      <c r="S20" s="101"/>
      <c r="T20" s="101"/>
      <c r="U20" s="116"/>
      <c r="V20" s="116"/>
      <c r="W20" s="101"/>
      <c r="X20" s="101"/>
      <c r="Y20" s="116"/>
      <c r="Z20" s="116"/>
      <c r="AA20" s="101"/>
      <c r="AB20" s="101"/>
      <c r="AC20" s="116"/>
      <c r="AD20" s="116"/>
      <c r="AE20" s="101"/>
      <c r="AF20" s="101"/>
      <c r="AG20" s="101"/>
      <c r="AH20" s="101"/>
      <c r="AI20" s="101"/>
      <c r="AJ20" s="101"/>
      <c r="AK20" s="116"/>
      <c r="AL20" s="116"/>
      <c r="AM20" s="101"/>
      <c r="AN20" s="101"/>
      <c r="AO20" s="101"/>
      <c r="AP20" s="101"/>
      <c r="AQ20" s="101"/>
      <c r="AR20" s="101"/>
      <c r="AS20" s="116"/>
      <c r="AT20" s="116"/>
      <c r="AU20" s="101"/>
      <c r="AV20" s="101"/>
      <c r="AW20" s="116"/>
      <c r="AX20" s="116"/>
      <c r="AY20" s="101"/>
      <c r="AZ20" s="102"/>
    </row>
    <row r="21" spans="2:52" ht="21" x14ac:dyDescent="0.35">
      <c r="B21" s="112" t="s">
        <v>201</v>
      </c>
      <c r="C21" s="96" t="s">
        <v>410</v>
      </c>
      <c r="D21" s="96" t="s">
        <v>405</v>
      </c>
      <c r="E21" s="107"/>
      <c r="F21" s="117"/>
      <c r="G21" s="117"/>
      <c r="H21" s="117"/>
      <c r="I21" s="100"/>
      <c r="J21" s="100"/>
      <c r="K21" s="99"/>
      <c r="L21" s="89"/>
      <c r="M21" s="111"/>
      <c r="N21" s="89"/>
      <c r="O21" s="99"/>
      <c r="P21" s="118"/>
      <c r="Q21" s="118"/>
      <c r="R21" s="119"/>
      <c r="S21" s="119"/>
      <c r="T21" s="120"/>
      <c r="U21" s="118"/>
      <c r="V21" s="119"/>
      <c r="W21" s="119"/>
      <c r="X21" s="120"/>
      <c r="Y21" s="118"/>
      <c r="Z21" s="119"/>
      <c r="AA21" s="119"/>
      <c r="AB21" s="120"/>
      <c r="AC21" s="118"/>
      <c r="AD21" s="119"/>
      <c r="AE21" s="119"/>
      <c r="AF21" s="120"/>
      <c r="AG21" s="120"/>
      <c r="AH21" s="120"/>
      <c r="AI21" s="120"/>
      <c r="AJ21" s="120"/>
      <c r="AK21" s="118"/>
      <c r="AL21" s="119"/>
      <c r="AM21" s="119"/>
      <c r="AN21" s="119"/>
      <c r="AO21" s="119"/>
      <c r="AP21" s="119"/>
      <c r="AQ21" s="119"/>
      <c r="AR21" s="120"/>
      <c r="AS21" s="118"/>
      <c r="AT21" s="119"/>
      <c r="AU21" s="119"/>
      <c r="AV21" s="120"/>
      <c r="AW21" s="118"/>
      <c r="AX21" s="119"/>
      <c r="AY21" s="119"/>
      <c r="AZ21" s="121"/>
    </row>
    <row r="22" spans="2:52" ht="42" x14ac:dyDescent="0.35">
      <c r="B22" s="112" t="s">
        <v>203</v>
      </c>
      <c r="C22" s="96" t="s">
        <v>204</v>
      </c>
      <c r="D22" s="96" t="s">
        <v>411</v>
      </c>
      <c r="E22" s="107"/>
      <c r="F22" s="117"/>
      <c r="G22" s="117"/>
      <c r="H22" s="117"/>
      <c r="I22" s="119"/>
      <c r="J22" s="119"/>
      <c r="K22" s="119"/>
      <c r="L22" s="122"/>
      <c r="M22" s="111"/>
      <c r="N22" s="122"/>
      <c r="O22" s="119"/>
      <c r="P22" s="119"/>
      <c r="Q22" s="119"/>
      <c r="R22" s="119"/>
      <c r="S22" s="119"/>
      <c r="T22" s="119"/>
      <c r="U22" s="119"/>
      <c r="V22" s="119"/>
      <c r="W22" s="119"/>
      <c r="X22" s="120"/>
      <c r="Y22" s="120"/>
      <c r="Z22" s="119"/>
      <c r="AA22" s="119"/>
      <c r="AB22" s="120"/>
      <c r="AC22" s="120"/>
      <c r="AD22" s="119"/>
      <c r="AE22" s="119"/>
      <c r="AF22" s="120"/>
      <c r="AG22" s="120"/>
      <c r="AH22" s="120"/>
      <c r="AI22" s="120"/>
      <c r="AJ22" s="120"/>
      <c r="AK22" s="120"/>
      <c r="AL22" s="119"/>
      <c r="AM22" s="119"/>
      <c r="AN22" s="119"/>
      <c r="AO22" s="119"/>
      <c r="AP22" s="119"/>
      <c r="AQ22" s="119"/>
      <c r="AR22" s="120"/>
      <c r="AS22" s="120"/>
      <c r="AT22" s="119"/>
      <c r="AU22" s="119"/>
      <c r="AV22" s="120"/>
      <c r="AW22" s="120"/>
      <c r="AX22" s="119"/>
      <c r="AY22" s="119"/>
      <c r="AZ22" s="121"/>
    </row>
    <row r="23" spans="2:52" ht="42" x14ac:dyDescent="0.35">
      <c r="B23" s="112" t="s">
        <v>206</v>
      </c>
      <c r="C23" s="96" t="s">
        <v>412</v>
      </c>
      <c r="D23" s="96" t="s">
        <v>411</v>
      </c>
      <c r="E23" s="107"/>
      <c r="F23" s="107"/>
      <c r="G23" s="87"/>
      <c r="H23" s="87"/>
      <c r="I23" s="1"/>
      <c r="J23" s="1"/>
      <c r="K23" s="1"/>
      <c r="L23" s="23"/>
      <c r="M23" s="1"/>
      <c r="N23" s="111"/>
      <c r="O23" s="1"/>
      <c r="P23" s="1"/>
      <c r="Q23" s="1"/>
      <c r="R23" s="1"/>
      <c r="S23" s="1"/>
      <c r="T23" s="101"/>
      <c r="U23" s="1"/>
      <c r="V23" s="1"/>
      <c r="W23" s="89"/>
      <c r="X23" s="89"/>
      <c r="Y23" s="89"/>
      <c r="Z23" s="1"/>
      <c r="AA23" s="1"/>
      <c r="AB23" s="101"/>
      <c r="AC23" s="1"/>
      <c r="AD23" s="1"/>
      <c r="AE23" s="1"/>
      <c r="AF23" s="101"/>
      <c r="AG23" s="101"/>
      <c r="AH23" s="101"/>
      <c r="AI23" s="101"/>
      <c r="AJ23" s="101"/>
      <c r="AK23" s="1"/>
      <c r="AL23" s="1"/>
      <c r="AM23" s="1"/>
      <c r="AN23" s="1"/>
      <c r="AO23" s="1"/>
      <c r="AP23" s="1"/>
      <c r="AQ23" s="1"/>
      <c r="AR23" s="101"/>
      <c r="AS23" s="1"/>
      <c r="AT23" s="1"/>
      <c r="AU23" s="1"/>
      <c r="AV23" s="101"/>
      <c r="AW23" s="1"/>
      <c r="AX23" s="1"/>
      <c r="AY23" s="1"/>
      <c r="AZ23" s="102"/>
    </row>
    <row r="24" spans="2:52" x14ac:dyDescent="0.35">
      <c r="B24" s="484" t="s">
        <v>208</v>
      </c>
      <c r="C24" s="485"/>
      <c r="D24" s="485"/>
      <c r="E24" s="195"/>
      <c r="F24" s="195"/>
      <c r="G24" s="195"/>
      <c r="H24" s="195"/>
      <c r="I24" s="196"/>
      <c r="J24" s="196"/>
      <c r="K24" s="196"/>
      <c r="L24" s="200"/>
      <c r="M24" s="201"/>
      <c r="N24" s="200"/>
      <c r="O24" s="200"/>
      <c r="P24" s="200"/>
      <c r="Q24" s="200"/>
      <c r="R24" s="200"/>
      <c r="S24" s="198"/>
      <c r="T24" s="202"/>
      <c r="U24" s="200"/>
      <c r="V24" s="200"/>
      <c r="W24" s="203"/>
      <c r="X24" s="203"/>
      <c r="Y24" s="203"/>
      <c r="Z24" s="203"/>
      <c r="AA24" s="203"/>
      <c r="AB24" s="203"/>
      <c r="AC24" s="487" t="s">
        <v>413</v>
      </c>
      <c r="AD24" s="203"/>
      <c r="AE24" s="203"/>
      <c r="AF24" s="203"/>
      <c r="AG24" s="203"/>
      <c r="AH24" s="203"/>
      <c r="AI24" s="203"/>
      <c r="AJ24" s="203"/>
      <c r="AK24" s="203"/>
      <c r="AL24" s="203"/>
      <c r="AM24" s="203"/>
      <c r="AN24" s="203"/>
      <c r="AO24" s="203"/>
      <c r="AP24" s="203"/>
      <c r="AQ24" s="203"/>
      <c r="AR24" s="203"/>
      <c r="AS24" s="203"/>
      <c r="AT24" s="203"/>
      <c r="AU24" s="203"/>
      <c r="AV24" s="203"/>
      <c r="AW24" s="200"/>
      <c r="AX24" s="200"/>
      <c r="AY24" s="198"/>
      <c r="AZ24" s="204"/>
    </row>
    <row r="25" spans="2:52" ht="42" x14ac:dyDescent="0.35">
      <c r="B25" s="95" t="s">
        <v>210</v>
      </c>
      <c r="C25" s="96" t="s">
        <v>414</v>
      </c>
      <c r="D25" s="96" t="s">
        <v>415</v>
      </c>
      <c r="E25" s="107"/>
      <c r="F25" s="107"/>
      <c r="G25" s="107"/>
      <c r="H25" s="107"/>
      <c r="I25" s="107"/>
      <c r="J25" s="107"/>
      <c r="K25" s="107"/>
      <c r="L25" s="107"/>
      <c r="M25" s="107"/>
      <c r="N25" s="123"/>
      <c r="O25" s="123"/>
      <c r="P25" s="101"/>
      <c r="Q25" s="1"/>
      <c r="R25" s="1"/>
      <c r="S25" s="124"/>
      <c r="T25" s="101"/>
      <c r="U25" s="101"/>
      <c r="V25" s="101"/>
      <c r="W25" s="101"/>
      <c r="X25" s="101"/>
      <c r="Y25" s="101"/>
      <c r="Z25" s="101"/>
      <c r="AA25" s="125"/>
      <c r="AB25" s="126"/>
      <c r="AC25" s="488"/>
      <c r="AD25" s="101"/>
      <c r="AE25" s="101"/>
      <c r="AF25" s="126"/>
      <c r="AG25" s="126"/>
      <c r="AH25" s="126"/>
      <c r="AI25" s="126"/>
      <c r="AJ25" s="126"/>
      <c r="AK25" s="126"/>
      <c r="AL25" s="101"/>
      <c r="AM25" s="101"/>
      <c r="AN25" s="101"/>
      <c r="AO25" s="101"/>
      <c r="AP25" s="101"/>
      <c r="AQ25" s="101"/>
      <c r="AR25" s="126"/>
      <c r="AS25" s="126"/>
      <c r="AT25" s="101"/>
      <c r="AU25" s="101"/>
      <c r="AV25" s="126"/>
      <c r="AW25" s="126"/>
      <c r="AX25" s="127"/>
      <c r="AY25" s="127"/>
      <c r="AZ25" s="128"/>
    </row>
    <row r="26" spans="2:52" ht="52.5" x14ac:dyDescent="0.35">
      <c r="B26" s="95" t="s">
        <v>212</v>
      </c>
      <c r="C26" s="96" t="s">
        <v>215</v>
      </c>
      <c r="D26" s="96" t="s">
        <v>216</v>
      </c>
      <c r="E26" s="117"/>
      <c r="F26" s="117"/>
      <c r="G26" s="117"/>
      <c r="H26" s="117"/>
      <c r="I26" s="117"/>
      <c r="J26" s="117"/>
      <c r="K26" s="117"/>
      <c r="L26" s="117"/>
      <c r="M26" s="117"/>
      <c r="N26" s="117"/>
      <c r="O26" s="123"/>
      <c r="P26" s="120"/>
      <c r="Q26" s="87"/>
      <c r="R26" s="89"/>
      <c r="S26" s="89"/>
      <c r="T26" s="89"/>
      <c r="U26" s="89"/>
      <c r="V26" s="120"/>
      <c r="W26" s="120"/>
      <c r="X26" s="127"/>
      <c r="Y26" s="120"/>
      <c r="Z26" s="120"/>
      <c r="AA26" s="125"/>
      <c r="AB26" s="126"/>
      <c r="AC26" s="488"/>
      <c r="AD26" s="120"/>
      <c r="AE26" s="120"/>
      <c r="AF26" s="126"/>
      <c r="AG26" s="126"/>
      <c r="AH26" s="126"/>
      <c r="AI26" s="126"/>
      <c r="AJ26" s="126"/>
      <c r="AK26" s="126"/>
      <c r="AL26" s="120"/>
      <c r="AM26" s="120"/>
      <c r="AN26" s="120"/>
      <c r="AO26" s="120"/>
      <c r="AP26" s="120"/>
      <c r="AQ26" s="120"/>
      <c r="AR26" s="126"/>
      <c r="AS26" s="126"/>
      <c r="AT26" s="120"/>
      <c r="AU26" s="120"/>
      <c r="AV26" s="126"/>
      <c r="AW26" s="126"/>
      <c r="AX26" s="127"/>
      <c r="AY26" s="127"/>
      <c r="AZ26" s="128"/>
    </row>
    <row r="27" spans="2:52" ht="63" x14ac:dyDescent="0.35">
      <c r="B27" s="95" t="s">
        <v>214</v>
      </c>
      <c r="C27" s="96" t="s">
        <v>416</v>
      </c>
      <c r="D27" s="96" t="s">
        <v>216</v>
      </c>
      <c r="E27" s="107"/>
      <c r="F27" s="107"/>
      <c r="G27" s="107"/>
      <c r="H27" s="107"/>
      <c r="I27" s="107"/>
      <c r="J27" s="107"/>
      <c r="K27" s="107"/>
      <c r="L27" s="87"/>
      <c r="M27" s="87"/>
      <c r="N27" s="87"/>
      <c r="O27" s="87"/>
      <c r="P27" s="123"/>
      <c r="Q27" s="123"/>
      <c r="R27" s="101"/>
      <c r="S27" s="124"/>
      <c r="T27" s="101"/>
      <c r="U27" s="101"/>
      <c r="V27" s="89"/>
      <c r="W27" s="89"/>
      <c r="X27" s="101"/>
      <c r="Y27" s="101"/>
      <c r="Z27" s="101"/>
      <c r="AA27" s="125"/>
      <c r="AB27" s="126"/>
      <c r="AC27" s="488"/>
      <c r="AD27" s="101"/>
      <c r="AE27" s="101"/>
      <c r="AF27" s="126"/>
      <c r="AG27" s="126"/>
      <c r="AH27" s="126"/>
      <c r="AI27" s="126"/>
      <c r="AJ27" s="126"/>
      <c r="AK27" s="126"/>
      <c r="AL27" s="101"/>
      <c r="AM27" s="101"/>
      <c r="AN27" s="101"/>
      <c r="AO27" s="101"/>
      <c r="AP27" s="101"/>
      <c r="AQ27" s="101"/>
      <c r="AR27" s="126"/>
      <c r="AS27" s="126"/>
      <c r="AT27" s="101"/>
      <c r="AU27" s="101"/>
      <c r="AV27" s="126"/>
      <c r="AW27" s="126"/>
      <c r="AX27" s="127"/>
      <c r="AY27" s="127"/>
      <c r="AZ27" s="128"/>
    </row>
    <row r="28" spans="2:52" ht="31.5" x14ac:dyDescent="0.35">
      <c r="B28" s="95" t="s">
        <v>217</v>
      </c>
      <c r="C28" s="96" t="s">
        <v>417</v>
      </c>
      <c r="D28" s="96" t="s">
        <v>406</v>
      </c>
      <c r="E28" s="117"/>
      <c r="F28" s="117"/>
      <c r="G28" s="117"/>
      <c r="H28" s="117"/>
      <c r="I28" s="117"/>
      <c r="J28" s="117"/>
      <c r="K28" s="117"/>
      <c r="L28" s="129"/>
      <c r="M28" s="129"/>
      <c r="N28" s="130"/>
      <c r="O28" s="130"/>
      <c r="P28" s="130"/>
      <c r="Q28" s="131"/>
      <c r="R28" s="123"/>
      <c r="S28" s="123"/>
      <c r="T28" s="123"/>
      <c r="U28" s="123"/>
      <c r="V28" s="123"/>
      <c r="W28" s="123"/>
      <c r="X28" s="123"/>
      <c r="Y28" s="123"/>
      <c r="Z28" s="89"/>
      <c r="AA28" s="125"/>
      <c r="AB28" s="126"/>
      <c r="AC28" s="488"/>
      <c r="AD28" s="120"/>
      <c r="AE28" s="120"/>
      <c r="AF28" s="126"/>
      <c r="AG28" s="126"/>
      <c r="AH28" s="126"/>
      <c r="AI28" s="126"/>
      <c r="AJ28" s="126"/>
      <c r="AK28" s="126"/>
      <c r="AL28" s="120"/>
      <c r="AM28" s="120"/>
      <c r="AN28" s="120"/>
      <c r="AO28" s="120"/>
      <c r="AP28" s="120"/>
      <c r="AQ28" s="120"/>
      <c r="AR28" s="126"/>
      <c r="AS28" s="126"/>
      <c r="AT28" s="120"/>
      <c r="AU28" s="120"/>
      <c r="AV28" s="126"/>
      <c r="AW28" s="126"/>
      <c r="AX28" s="127"/>
      <c r="AY28" s="127"/>
      <c r="AZ28" s="128"/>
    </row>
    <row r="29" spans="2:52" ht="21" x14ac:dyDescent="0.35">
      <c r="B29" s="95" t="s">
        <v>219</v>
      </c>
      <c r="C29" s="96" t="s">
        <v>224</v>
      </c>
      <c r="D29" s="96" t="s">
        <v>418</v>
      </c>
      <c r="E29" s="117"/>
      <c r="F29" s="117"/>
      <c r="G29" s="117"/>
      <c r="H29" s="117"/>
      <c r="I29" s="117"/>
      <c r="J29" s="117"/>
      <c r="K29" s="117"/>
      <c r="L29" s="129"/>
      <c r="M29" s="129"/>
      <c r="N29" s="129"/>
      <c r="O29" s="129"/>
      <c r="P29" s="129"/>
      <c r="Q29" s="129"/>
      <c r="R29" s="129"/>
      <c r="S29" s="120"/>
      <c r="T29" s="126"/>
      <c r="U29" s="126"/>
      <c r="V29" s="119"/>
      <c r="W29" s="120"/>
      <c r="X29" s="120"/>
      <c r="Y29" s="131"/>
      <c r="Z29" s="123"/>
      <c r="AA29" s="120"/>
      <c r="AB29" s="126"/>
      <c r="AC29" s="488"/>
      <c r="AD29" s="89"/>
      <c r="AE29" s="89"/>
      <c r="AF29" s="89"/>
      <c r="AG29" s="89"/>
      <c r="AH29" s="89"/>
      <c r="AI29" s="89"/>
      <c r="AJ29" s="89"/>
      <c r="AK29" s="89"/>
      <c r="AL29" s="120"/>
      <c r="AM29" s="120"/>
      <c r="AN29" s="120"/>
      <c r="AO29" s="120"/>
      <c r="AP29" s="120"/>
      <c r="AQ29" s="120"/>
      <c r="AR29" s="126"/>
      <c r="AS29" s="126"/>
      <c r="AT29" s="120"/>
      <c r="AU29" s="120"/>
      <c r="AV29" s="126"/>
      <c r="AW29" s="126"/>
      <c r="AX29" s="127"/>
      <c r="AY29" s="127"/>
      <c r="AZ29" s="128"/>
    </row>
    <row r="30" spans="2:52" ht="31.5" x14ac:dyDescent="0.35">
      <c r="B30" s="95" t="s">
        <v>221</v>
      </c>
      <c r="C30" s="96" t="s">
        <v>419</v>
      </c>
      <c r="D30" s="96" t="s">
        <v>420</v>
      </c>
      <c r="E30" s="117"/>
      <c r="F30" s="117"/>
      <c r="G30" s="117"/>
      <c r="H30" s="117"/>
      <c r="I30" s="117"/>
      <c r="J30" s="117"/>
      <c r="K30" s="117"/>
      <c r="L30" s="129"/>
      <c r="M30" s="129"/>
      <c r="N30" s="129"/>
      <c r="O30" s="129"/>
      <c r="P30" s="129"/>
      <c r="Q30" s="129"/>
      <c r="R30" s="129"/>
      <c r="S30" s="129"/>
      <c r="T30" s="129"/>
      <c r="U30" s="127"/>
      <c r="V30" s="119"/>
      <c r="W30" s="120"/>
      <c r="X30" s="120"/>
      <c r="Y30" s="131"/>
      <c r="Z30" s="131"/>
      <c r="AA30" s="123"/>
      <c r="AB30" s="126"/>
      <c r="AC30" s="488"/>
      <c r="AD30" s="120"/>
      <c r="AE30" s="120"/>
      <c r="AF30" s="126"/>
      <c r="AG30" s="126"/>
      <c r="AH30" s="126"/>
      <c r="AI30" s="126"/>
      <c r="AJ30" s="126"/>
      <c r="AK30" s="126"/>
      <c r="AL30" s="89"/>
      <c r="AM30" s="89"/>
      <c r="AN30" s="89"/>
      <c r="AO30" s="89"/>
      <c r="AP30" s="89"/>
      <c r="AQ30" s="89"/>
      <c r="AR30" s="126"/>
      <c r="AS30" s="126"/>
      <c r="AT30" s="120"/>
      <c r="AU30" s="120"/>
      <c r="AV30" s="126"/>
      <c r="AW30" s="126"/>
      <c r="AX30" s="127"/>
      <c r="AY30" s="127"/>
      <c r="AZ30" s="128"/>
    </row>
    <row r="31" spans="2:52" ht="21" x14ac:dyDescent="0.35">
      <c r="B31" s="95" t="s">
        <v>223</v>
      </c>
      <c r="C31" s="96" t="s">
        <v>421</v>
      </c>
      <c r="D31" s="96" t="s">
        <v>420</v>
      </c>
      <c r="E31" s="117"/>
      <c r="F31" s="117"/>
      <c r="G31" s="117"/>
      <c r="H31" s="117"/>
      <c r="I31" s="117"/>
      <c r="J31" s="117"/>
      <c r="K31" s="117"/>
      <c r="L31" s="129"/>
      <c r="M31" s="129"/>
      <c r="N31" s="129"/>
      <c r="O31" s="129"/>
      <c r="P31" s="129"/>
      <c r="Q31" s="129"/>
      <c r="R31" s="129"/>
      <c r="S31" s="129"/>
      <c r="T31" s="129"/>
      <c r="U31" s="132"/>
      <c r="V31" s="132"/>
      <c r="W31" s="132"/>
      <c r="X31" s="132"/>
      <c r="Y31" s="133"/>
      <c r="Z31" s="133"/>
      <c r="AA31" s="134"/>
      <c r="AB31" s="135"/>
      <c r="AC31" s="488"/>
      <c r="AD31" s="133"/>
      <c r="AE31" s="133"/>
      <c r="AF31" s="136"/>
      <c r="AG31" s="136"/>
      <c r="AH31" s="136"/>
      <c r="AI31" s="136"/>
      <c r="AJ31" s="136"/>
      <c r="AK31" s="136"/>
      <c r="AL31" s="133"/>
      <c r="AM31" s="133"/>
      <c r="AN31" s="133"/>
      <c r="AO31" s="133"/>
      <c r="AP31" s="133"/>
      <c r="AQ31" s="133"/>
      <c r="AR31" s="136"/>
      <c r="AS31" s="136"/>
      <c r="AT31" s="133"/>
      <c r="AU31" s="132"/>
      <c r="AV31" s="132"/>
      <c r="AW31" s="127"/>
      <c r="AX31" s="127"/>
      <c r="AY31" s="127"/>
      <c r="AZ31" s="128"/>
    </row>
    <row r="32" spans="2:52" x14ac:dyDescent="0.35">
      <c r="B32" s="484" t="s">
        <v>422</v>
      </c>
      <c r="C32" s="485"/>
      <c r="D32" s="485"/>
      <c r="E32" s="210"/>
      <c r="F32" s="210"/>
      <c r="G32" s="210"/>
      <c r="H32" s="210"/>
      <c r="I32" s="210"/>
      <c r="J32" s="210"/>
      <c r="K32" s="210"/>
      <c r="L32" s="210"/>
      <c r="M32" s="196"/>
      <c r="N32" s="211"/>
      <c r="O32" s="211"/>
      <c r="P32" s="211"/>
      <c r="Q32" s="196"/>
      <c r="R32" s="196"/>
      <c r="S32" s="196"/>
      <c r="T32" s="196"/>
      <c r="U32" s="208"/>
      <c r="V32" s="212"/>
      <c r="W32" s="203"/>
      <c r="X32" s="203"/>
      <c r="Y32" s="203"/>
      <c r="Z32" s="203"/>
      <c r="AA32" s="203"/>
      <c r="AB32" s="203"/>
      <c r="AC32" s="488"/>
      <c r="AD32" s="203"/>
      <c r="AE32" s="203"/>
      <c r="AF32" s="203"/>
      <c r="AG32" s="203"/>
      <c r="AH32" s="203"/>
      <c r="AI32" s="203"/>
      <c r="AJ32" s="203"/>
      <c r="AK32" s="203"/>
      <c r="AL32" s="203"/>
      <c r="AM32" s="203"/>
      <c r="AN32" s="203"/>
      <c r="AO32" s="203"/>
      <c r="AP32" s="203"/>
      <c r="AQ32" s="203"/>
      <c r="AR32" s="203"/>
      <c r="AS32" s="203"/>
      <c r="AT32" s="203"/>
      <c r="AU32" s="207"/>
      <c r="AV32" s="207"/>
      <c r="AW32" s="208"/>
      <c r="AX32" s="208"/>
      <c r="AY32" s="207"/>
      <c r="AZ32" s="209"/>
    </row>
    <row r="33" spans="2:52" ht="52.5" x14ac:dyDescent="0.35">
      <c r="B33" s="95" t="s">
        <v>231</v>
      </c>
      <c r="C33" s="96" t="s">
        <v>423</v>
      </c>
      <c r="D33" s="96" t="s">
        <v>415</v>
      </c>
      <c r="E33" s="117"/>
      <c r="F33" s="117"/>
      <c r="G33" s="117"/>
      <c r="H33" s="117"/>
      <c r="I33" s="117"/>
      <c r="J33" s="117"/>
      <c r="K33" s="117"/>
      <c r="L33" s="117"/>
      <c r="M33" s="117"/>
      <c r="N33" s="137"/>
      <c r="O33" s="138"/>
      <c r="P33" s="138"/>
      <c r="Q33" s="117"/>
      <c r="R33" s="117"/>
      <c r="S33" s="120"/>
      <c r="T33" s="120"/>
      <c r="U33" s="139"/>
      <c r="V33" s="139"/>
      <c r="W33" s="139"/>
      <c r="X33" s="139"/>
      <c r="Y33" s="120"/>
      <c r="Z33" s="120"/>
      <c r="AA33" s="125"/>
      <c r="AB33" s="120"/>
      <c r="AC33" s="488"/>
      <c r="AD33" s="120"/>
      <c r="AE33" s="126"/>
      <c r="AF33" s="126"/>
      <c r="AG33" s="126"/>
      <c r="AH33" s="126"/>
      <c r="AI33" s="126"/>
      <c r="AJ33" s="126"/>
      <c r="AK33" s="120"/>
      <c r="AL33" s="120"/>
      <c r="AM33" s="89"/>
      <c r="AN33" s="89"/>
      <c r="AO33" s="89"/>
      <c r="AP33" s="89"/>
      <c r="AQ33" s="89"/>
      <c r="AR33" s="89"/>
      <c r="AS33" s="89"/>
      <c r="AT33" s="89"/>
      <c r="AU33" s="126"/>
      <c r="AV33" s="126"/>
      <c r="AW33" s="120"/>
      <c r="AX33" s="120"/>
      <c r="AY33" s="126"/>
      <c r="AZ33" s="140"/>
    </row>
    <row r="34" spans="2:52" ht="42" x14ac:dyDescent="0.35">
      <c r="B34" s="95" t="s">
        <v>234</v>
      </c>
      <c r="C34" s="113" t="s">
        <v>424</v>
      </c>
      <c r="D34" s="96" t="s">
        <v>406</v>
      </c>
      <c r="E34" s="117"/>
      <c r="F34" s="117"/>
      <c r="G34" s="117"/>
      <c r="H34" s="117"/>
      <c r="I34" s="117"/>
      <c r="J34" s="117"/>
      <c r="K34" s="117"/>
      <c r="L34" s="117"/>
      <c r="M34" s="117"/>
      <c r="N34" s="117"/>
      <c r="O34" s="117"/>
      <c r="P34" s="137"/>
      <c r="Q34" s="138"/>
      <c r="R34" s="141"/>
      <c r="S34" s="141"/>
      <c r="T34" s="123"/>
      <c r="U34" s="123"/>
      <c r="V34" s="142"/>
      <c r="W34" s="143"/>
      <c r="X34" s="144"/>
      <c r="Y34" s="120"/>
      <c r="Z34" s="120"/>
      <c r="AA34" s="125"/>
      <c r="AB34" s="120"/>
      <c r="AC34" s="488"/>
      <c r="AD34" s="120"/>
      <c r="AE34" s="126"/>
      <c r="AF34" s="126"/>
      <c r="AG34" s="126"/>
      <c r="AH34" s="126"/>
      <c r="AI34" s="126"/>
      <c r="AJ34" s="126"/>
      <c r="AK34" s="120"/>
      <c r="AL34" s="120"/>
      <c r="AM34" s="89"/>
      <c r="AN34" s="89"/>
      <c r="AO34" s="89"/>
      <c r="AP34" s="89"/>
      <c r="AQ34" s="89"/>
      <c r="AR34" s="89"/>
      <c r="AS34" s="89"/>
      <c r="AT34" s="89"/>
      <c r="AU34" s="126"/>
      <c r="AV34" s="126"/>
      <c r="AW34" s="120"/>
      <c r="AX34" s="120"/>
      <c r="AY34" s="126"/>
      <c r="AZ34" s="140"/>
    </row>
    <row r="35" spans="2:52" ht="21" x14ac:dyDescent="0.35">
      <c r="B35" s="95" t="s">
        <v>236</v>
      </c>
      <c r="C35" s="113" t="s">
        <v>425</v>
      </c>
      <c r="D35" s="113" t="s">
        <v>418</v>
      </c>
      <c r="E35" s="1"/>
      <c r="F35" s="1"/>
      <c r="G35" s="1"/>
      <c r="H35" s="1"/>
      <c r="I35" s="1"/>
      <c r="J35" s="1"/>
      <c r="K35" s="1"/>
      <c r="L35" s="1"/>
      <c r="M35" s="1"/>
      <c r="N35" s="1"/>
      <c r="O35" s="1"/>
      <c r="P35" s="126"/>
      <c r="Q35" s="1"/>
      <c r="R35" s="131"/>
      <c r="S35" s="120"/>
      <c r="T35" s="119"/>
      <c r="U35" s="130"/>
      <c r="V35" s="124"/>
      <c r="W35" s="145"/>
      <c r="X35" s="145"/>
      <c r="Y35" s="143"/>
      <c r="Z35" s="139"/>
      <c r="AA35" s="120"/>
      <c r="AB35" s="120"/>
      <c r="AC35" s="488"/>
      <c r="AD35" s="120"/>
      <c r="AE35" s="126"/>
      <c r="AF35" s="126"/>
      <c r="AG35" s="126"/>
      <c r="AH35" s="126"/>
      <c r="AI35" s="126"/>
      <c r="AJ35" s="126"/>
      <c r="AK35" s="120"/>
      <c r="AL35" s="120"/>
      <c r="AM35" s="89"/>
      <c r="AN35" s="89"/>
      <c r="AO35" s="89"/>
      <c r="AP35" s="89"/>
      <c r="AQ35" s="89"/>
      <c r="AR35" s="89"/>
      <c r="AS35" s="89"/>
      <c r="AT35" s="89"/>
      <c r="AU35" s="126"/>
      <c r="AV35" s="126"/>
      <c r="AW35" s="120"/>
      <c r="AX35" s="120"/>
      <c r="AY35" s="126"/>
      <c r="AZ35" s="140"/>
    </row>
    <row r="36" spans="2:52" ht="31.5" x14ac:dyDescent="0.35">
      <c r="B36" s="95" t="s">
        <v>238</v>
      </c>
      <c r="C36" s="113" t="s">
        <v>426</v>
      </c>
      <c r="D36" s="113" t="s">
        <v>427</v>
      </c>
      <c r="E36" s="1"/>
      <c r="F36" s="1"/>
      <c r="G36" s="1"/>
      <c r="H36" s="1"/>
      <c r="I36" s="1"/>
      <c r="J36" s="1"/>
      <c r="K36" s="1"/>
      <c r="L36" s="1"/>
      <c r="M36" s="1"/>
      <c r="N36" s="1"/>
      <c r="O36" s="1"/>
      <c r="P36" s="126"/>
      <c r="Q36" s="126"/>
      <c r="R36" s="126"/>
      <c r="S36" s="126"/>
      <c r="T36" s="126"/>
      <c r="U36" s="87"/>
      <c r="V36" s="130"/>
      <c r="W36" s="87"/>
      <c r="X36" s="87"/>
      <c r="Y36" s="87"/>
      <c r="Z36" s="144"/>
      <c r="AA36" s="120"/>
      <c r="AB36" s="120"/>
      <c r="AC36" s="488"/>
      <c r="AD36" s="87"/>
      <c r="AE36" s="126"/>
      <c r="AF36" s="126"/>
      <c r="AG36" s="126"/>
      <c r="AH36" s="126"/>
      <c r="AI36" s="126"/>
      <c r="AJ36" s="126"/>
      <c r="AK36" s="87"/>
      <c r="AL36" s="87"/>
      <c r="AM36" s="89"/>
      <c r="AN36" s="89"/>
      <c r="AO36" s="89"/>
      <c r="AP36" s="89"/>
      <c r="AQ36" s="89"/>
      <c r="AR36" s="89"/>
      <c r="AS36" s="89"/>
      <c r="AT36" s="89"/>
      <c r="AU36" s="126"/>
      <c r="AV36" s="126"/>
      <c r="AW36" s="87"/>
      <c r="AX36" s="87"/>
      <c r="AY36" s="126"/>
      <c r="AZ36" s="140"/>
    </row>
    <row r="37" spans="2:52" ht="21" x14ac:dyDescent="0.35">
      <c r="B37" s="95" t="s">
        <v>242</v>
      </c>
      <c r="C37" s="113" t="s">
        <v>428</v>
      </c>
      <c r="D37" s="113" t="s">
        <v>406</v>
      </c>
      <c r="E37" s="1"/>
      <c r="F37" s="1"/>
      <c r="G37" s="1"/>
      <c r="H37" s="1"/>
      <c r="I37" s="1"/>
      <c r="J37" s="1"/>
      <c r="K37" s="146"/>
      <c r="L37" s="1"/>
      <c r="M37" s="1"/>
      <c r="N37" s="1"/>
      <c r="O37" s="1"/>
      <c r="P37" s="126"/>
      <c r="Q37" s="126"/>
      <c r="R37" s="126"/>
      <c r="S37" s="126"/>
      <c r="T37" s="126"/>
      <c r="U37" s="87"/>
      <c r="V37" s="87"/>
      <c r="W37" s="120"/>
      <c r="X37" s="120"/>
      <c r="Y37" s="120"/>
      <c r="Z37" s="87"/>
      <c r="AA37" s="147"/>
      <c r="AB37" s="147"/>
      <c r="AC37" s="488"/>
      <c r="AD37" s="87"/>
      <c r="AE37" s="126"/>
      <c r="AF37" s="126"/>
      <c r="AG37" s="126"/>
      <c r="AH37" s="126"/>
      <c r="AI37" s="126"/>
      <c r="AJ37" s="126"/>
      <c r="AK37" s="87"/>
      <c r="AL37" s="87"/>
      <c r="AM37" s="89"/>
      <c r="AN37" s="89"/>
      <c r="AO37" s="89"/>
      <c r="AP37" s="89"/>
      <c r="AQ37" s="89"/>
      <c r="AR37" s="89"/>
      <c r="AS37" s="89"/>
      <c r="AT37" s="89"/>
      <c r="AU37" s="126"/>
      <c r="AV37" s="89"/>
      <c r="AW37" s="89"/>
      <c r="AX37" s="126"/>
      <c r="AY37" s="126"/>
      <c r="AZ37" s="140"/>
    </row>
    <row r="38" spans="2:52" x14ac:dyDescent="0.35">
      <c r="B38" s="484" t="s">
        <v>261</v>
      </c>
      <c r="C38" s="485"/>
      <c r="D38" s="485"/>
      <c r="E38" s="200"/>
      <c r="F38" s="200"/>
      <c r="G38" s="200"/>
      <c r="H38" s="200"/>
      <c r="I38" s="200"/>
      <c r="J38" s="200"/>
      <c r="K38" s="200"/>
      <c r="L38" s="200"/>
      <c r="M38" s="200"/>
      <c r="N38" s="200"/>
      <c r="O38" s="200"/>
      <c r="P38" s="200"/>
      <c r="Q38" s="201"/>
      <c r="R38" s="196"/>
      <c r="S38" s="196"/>
      <c r="T38" s="196"/>
      <c r="U38" s="196"/>
      <c r="V38" s="196"/>
      <c r="W38" s="196"/>
      <c r="X38" s="196"/>
      <c r="Y38" s="196"/>
      <c r="Z38" s="196"/>
      <c r="AA38" s="196"/>
      <c r="AB38" s="196"/>
      <c r="AC38" s="489"/>
      <c r="AD38" s="194"/>
      <c r="AE38" s="205"/>
      <c r="AF38" s="205"/>
      <c r="AG38" s="205"/>
      <c r="AH38" s="205"/>
      <c r="AI38" s="205"/>
      <c r="AJ38" s="205"/>
      <c r="AK38" s="194"/>
      <c r="AL38" s="194"/>
      <c r="AM38" s="205"/>
      <c r="AN38" s="205"/>
      <c r="AO38" s="205"/>
      <c r="AP38" s="205"/>
      <c r="AQ38" s="205"/>
      <c r="AR38" s="205"/>
      <c r="AS38" s="194"/>
      <c r="AT38" s="194"/>
      <c r="AU38" s="205"/>
      <c r="AV38" s="205"/>
      <c r="AW38" s="194"/>
      <c r="AX38" s="194"/>
      <c r="AY38" s="205"/>
      <c r="AZ38" s="206"/>
    </row>
    <row r="39" spans="2:52" ht="73.5" x14ac:dyDescent="0.35">
      <c r="B39" s="95" t="s">
        <v>262</v>
      </c>
      <c r="C39" s="96" t="s">
        <v>429</v>
      </c>
      <c r="D39" s="96" t="s">
        <v>430</v>
      </c>
      <c r="E39" s="1"/>
      <c r="F39" s="1"/>
      <c r="G39" s="1"/>
      <c r="H39" s="1"/>
      <c r="I39" s="1"/>
      <c r="J39" s="1"/>
      <c r="K39" s="1"/>
      <c r="L39" s="1"/>
      <c r="M39" s="1"/>
      <c r="N39" s="1"/>
      <c r="O39" s="119"/>
      <c r="P39" s="119"/>
      <c r="Q39" s="1"/>
      <c r="R39" s="1"/>
      <c r="S39" s="119"/>
      <c r="T39" s="89"/>
      <c r="U39" s="89"/>
      <c r="V39" s="89"/>
      <c r="W39" s="1"/>
      <c r="X39" s="119"/>
      <c r="Y39" s="119"/>
      <c r="Z39" s="127"/>
      <c r="AA39" s="22"/>
      <c r="AB39" s="148"/>
      <c r="AC39" s="147"/>
      <c r="AD39" s="148"/>
      <c r="AE39" s="148"/>
      <c r="AF39" s="148"/>
      <c r="AG39" s="87"/>
      <c r="AH39" s="87"/>
      <c r="AI39" s="87"/>
      <c r="AJ39" s="87"/>
      <c r="AK39" s="87"/>
      <c r="AL39" s="87"/>
      <c r="AM39" s="87"/>
      <c r="AN39" s="87"/>
      <c r="AO39" s="87"/>
      <c r="AP39" s="87"/>
      <c r="AQ39" s="87"/>
      <c r="AR39" s="129"/>
      <c r="AS39" s="129"/>
      <c r="AT39" s="127"/>
      <c r="AU39" s="127"/>
      <c r="AV39" s="127"/>
      <c r="AW39" s="127"/>
      <c r="AX39" s="127"/>
      <c r="AY39" s="127"/>
      <c r="AZ39" s="128"/>
    </row>
    <row r="40" spans="2:52" ht="52.5" x14ac:dyDescent="0.35">
      <c r="B40" s="95" t="s">
        <v>270</v>
      </c>
      <c r="C40" s="96" t="s">
        <v>431</v>
      </c>
      <c r="D40" s="96" t="s">
        <v>432</v>
      </c>
      <c r="E40" s="1"/>
      <c r="F40" s="1"/>
      <c r="G40" s="1"/>
      <c r="H40" s="1"/>
      <c r="I40" s="1"/>
      <c r="J40" s="1"/>
      <c r="K40" s="1"/>
      <c r="L40" s="1"/>
      <c r="M40" s="1"/>
      <c r="N40" s="1"/>
      <c r="O40" s="119"/>
      <c r="P40" s="119"/>
      <c r="Q40" s="1"/>
      <c r="R40" s="1"/>
      <c r="S40" s="119"/>
      <c r="T40" s="89"/>
      <c r="U40" s="89"/>
      <c r="V40" s="89"/>
      <c r="W40" s="89"/>
      <c r="X40" s="119"/>
      <c r="Y40" s="119"/>
      <c r="Z40" s="87"/>
      <c r="AA40" s="127"/>
      <c r="AB40" s="22"/>
      <c r="AC40" s="127"/>
      <c r="AD40" s="147"/>
      <c r="AE40" s="147"/>
      <c r="AF40" s="147"/>
      <c r="AG40" s="87"/>
      <c r="AH40" s="87"/>
      <c r="AI40" s="87"/>
      <c r="AJ40" s="87"/>
      <c r="AK40" s="87"/>
      <c r="AL40" s="87"/>
      <c r="AM40" s="87"/>
      <c r="AN40" s="87"/>
      <c r="AO40" s="87"/>
      <c r="AP40" s="87"/>
      <c r="AQ40" s="87"/>
      <c r="AR40" s="129"/>
      <c r="AS40" s="129"/>
      <c r="AT40" s="127"/>
      <c r="AU40" s="127"/>
      <c r="AV40" s="127"/>
      <c r="AW40" s="127"/>
      <c r="AX40" s="127"/>
      <c r="AY40" s="127"/>
      <c r="AZ40" s="128"/>
    </row>
    <row r="41" spans="2:52" ht="42" x14ac:dyDescent="0.35">
      <c r="B41" s="95" t="s">
        <v>272</v>
      </c>
      <c r="C41" s="96" t="s">
        <v>281</v>
      </c>
      <c r="D41" s="96" t="s">
        <v>433</v>
      </c>
      <c r="E41" s="1"/>
      <c r="F41" s="1"/>
      <c r="G41" s="1"/>
      <c r="H41" s="1"/>
      <c r="I41" s="1"/>
      <c r="J41" s="1"/>
      <c r="K41" s="1"/>
      <c r="L41" s="1"/>
      <c r="M41" s="1"/>
      <c r="N41" s="1"/>
      <c r="O41" s="119"/>
      <c r="P41" s="119"/>
      <c r="Q41" s="1"/>
      <c r="R41" s="1"/>
      <c r="S41" s="119"/>
      <c r="T41" s="89"/>
      <c r="U41" s="89"/>
      <c r="V41" s="89"/>
      <c r="W41" s="89"/>
      <c r="X41" s="119"/>
      <c r="Y41" s="119"/>
      <c r="Z41" s="87"/>
      <c r="AA41" s="127"/>
      <c r="AB41" s="127"/>
      <c r="AC41" s="127"/>
      <c r="AD41" s="127"/>
      <c r="AE41" s="127"/>
      <c r="AF41" s="147"/>
      <c r="AG41" s="147"/>
      <c r="AH41" s="147"/>
      <c r="AI41" s="147"/>
      <c r="AJ41" s="147"/>
      <c r="AK41" s="147"/>
      <c r="AL41" s="147"/>
      <c r="AM41" s="147"/>
      <c r="AN41" s="147"/>
      <c r="AO41" s="147"/>
      <c r="AP41" s="147"/>
      <c r="AQ41" s="147"/>
      <c r="AR41" s="147"/>
      <c r="AS41" s="129"/>
      <c r="AT41" s="127"/>
      <c r="AU41" s="127"/>
      <c r="AV41" s="127"/>
      <c r="AW41" s="127"/>
      <c r="AX41" s="127"/>
      <c r="AY41" s="127"/>
      <c r="AZ41" s="128"/>
    </row>
    <row r="42" spans="2:52" ht="52.5" x14ac:dyDescent="0.35">
      <c r="B42" s="95" t="s">
        <v>275</v>
      </c>
      <c r="C42" s="96" t="s">
        <v>276</v>
      </c>
      <c r="D42" s="96" t="s">
        <v>434</v>
      </c>
      <c r="E42" s="1"/>
      <c r="F42" s="1"/>
      <c r="G42" s="1"/>
      <c r="H42" s="1"/>
      <c r="I42" s="1"/>
      <c r="J42" s="1"/>
      <c r="K42" s="1"/>
      <c r="L42" s="1"/>
      <c r="M42" s="1"/>
      <c r="N42" s="1"/>
      <c r="O42" s="119"/>
      <c r="P42" s="119"/>
      <c r="Q42" s="1"/>
      <c r="R42" s="1"/>
      <c r="S42" s="119"/>
      <c r="T42" s="89"/>
      <c r="U42" s="89"/>
      <c r="V42" s="1"/>
      <c r="W42" s="1"/>
      <c r="X42" s="87"/>
      <c r="Y42" s="87"/>
      <c r="Z42" s="89"/>
      <c r="AA42" s="87"/>
      <c r="AB42" s="148"/>
      <c r="AC42" s="87"/>
      <c r="AD42" s="148"/>
      <c r="AE42" s="148"/>
      <c r="AF42" s="147"/>
      <c r="AG42" s="22"/>
      <c r="AH42" s="149"/>
      <c r="AI42" s="149"/>
      <c r="AJ42" s="147"/>
      <c r="AK42" s="149"/>
      <c r="AL42" s="149"/>
      <c r="AM42" s="22"/>
      <c r="AN42" s="22"/>
      <c r="AO42" s="22"/>
      <c r="AP42" s="22"/>
      <c r="AQ42" s="22"/>
      <c r="AR42" s="147"/>
      <c r="AS42" s="129"/>
      <c r="AT42" s="127"/>
      <c r="AU42" s="127"/>
      <c r="AV42" s="127"/>
      <c r="AW42" s="127"/>
      <c r="AX42" s="127"/>
      <c r="AY42" s="127"/>
      <c r="AZ42" s="128"/>
    </row>
    <row r="43" spans="2:52" ht="31.5" x14ac:dyDescent="0.35">
      <c r="B43" s="95" t="s">
        <v>278</v>
      </c>
      <c r="C43" s="96" t="s">
        <v>435</v>
      </c>
      <c r="D43" s="96" t="s">
        <v>433</v>
      </c>
      <c r="E43" s="1"/>
      <c r="F43" s="1"/>
      <c r="G43" s="1"/>
      <c r="H43" s="1"/>
      <c r="I43" s="1"/>
      <c r="J43" s="1"/>
      <c r="K43" s="1"/>
      <c r="L43" s="1"/>
      <c r="M43" s="1"/>
      <c r="N43" s="1"/>
      <c r="O43" s="119"/>
      <c r="P43" s="119"/>
      <c r="Q43" s="1"/>
      <c r="R43" s="1"/>
      <c r="S43" s="119"/>
      <c r="T43" s="89"/>
      <c r="U43" s="89"/>
      <c r="V43" s="1"/>
      <c r="W43" s="1"/>
      <c r="X43" s="1"/>
      <c r="Y43" s="1"/>
      <c r="Z43" s="1"/>
      <c r="AA43" s="1"/>
      <c r="AB43" s="1"/>
      <c r="AC43" s="1"/>
      <c r="AD43" s="1"/>
      <c r="AE43" s="1"/>
      <c r="AF43" s="147"/>
      <c r="AG43" s="147"/>
      <c r="AH43" s="147"/>
      <c r="AI43" s="147"/>
      <c r="AJ43" s="147"/>
      <c r="AK43" s="147"/>
      <c r="AL43" s="147"/>
      <c r="AM43" s="147"/>
      <c r="AN43" s="147"/>
      <c r="AO43" s="147"/>
      <c r="AP43" s="147"/>
      <c r="AQ43" s="147"/>
      <c r="AR43" s="147"/>
      <c r="AS43" s="22"/>
      <c r="AT43" s="22"/>
      <c r="AU43" s="22"/>
      <c r="AV43" s="22"/>
      <c r="AW43" s="127"/>
      <c r="AX43" s="127"/>
      <c r="AY43" s="127"/>
      <c r="AZ43" s="128"/>
    </row>
    <row r="44" spans="2:52" ht="21" x14ac:dyDescent="0.35">
      <c r="B44" s="95" t="s">
        <v>280</v>
      </c>
      <c r="C44" s="96" t="s">
        <v>436</v>
      </c>
      <c r="D44" s="96" t="s">
        <v>437</v>
      </c>
      <c r="E44" s="1"/>
      <c r="F44" s="1"/>
      <c r="G44" s="1"/>
      <c r="H44" s="1"/>
      <c r="I44" s="1"/>
      <c r="J44" s="1"/>
      <c r="K44" s="1"/>
      <c r="L44" s="1"/>
      <c r="M44" s="1"/>
      <c r="N44" s="1"/>
      <c r="O44" s="119"/>
      <c r="P44" s="119"/>
      <c r="Q44" s="1"/>
      <c r="R44" s="1"/>
      <c r="S44" s="119"/>
      <c r="T44" s="89"/>
      <c r="U44" s="89"/>
      <c r="V44" s="1"/>
      <c r="W44" s="1"/>
      <c r="X44" s="1"/>
      <c r="Y44" s="1"/>
      <c r="Z44" s="1"/>
      <c r="AA44" s="1"/>
      <c r="AB44" s="1"/>
      <c r="AC44" s="1"/>
      <c r="AD44" s="1"/>
      <c r="AE44" s="1"/>
      <c r="AF44" s="147"/>
      <c r="AG44" s="147"/>
      <c r="AH44" s="147"/>
      <c r="AI44" s="147"/>
      <c r="AJ44" s="151">
        <v>1</v>
      </c>
      <c r="AK44" s="151">
        <v>1</v>
      </c>
      <c r="AL44" s="151">
        <v>1</v>
      </c>
      <c r="AM44" s="151">
        <v>1</v>
      </c>
      <c r="AN44" s="151"/>
      <c r="AO44" s="151"/>
      <c r="AP44" s="151"/>
      <c r="AQ44" s="151"/>
      <c r="AR44" s="151">
        <v>1</v>
      </c>
      <c r="AS44" s="150"/>
      <c r="AT44" s="150"/>
      <c r="AU44" s="150"/>
      <c r="AV44" s="150"/>
      <c r="AW44" s="127"/>
      <c r="AX44" s="127"/>
      <c r="AY44" s="127"/>
      <c r="AZ44" s="128"/>
    </row>
    <row r="45" spans="2:52" ht="31.5" x14ac:dyDescent="0.35">
      <c r="B45" s="95" t="s">
        <v>293</v>
      </c>
      <c r="C45" s="96" t="s">
        <v>288</v>
      </c>
      <c r="D45" s="96" t="s">
        <v>438</v>
      </c>
      <c r="E45" s="1"/>
      <c r="F45" s="1"/>
      <c r="G45" s="1"/>
      <c r="H45" s="1"/>
      <c r="I45" s="1"/>
      <c r="J45" s="1"/>
      <c r="K45" s="1"/>
      <c r="L45" s="1"/>
      <c r="M45" s="1"/>
      <c r="N45" s="1"/>
      <c r="O45" s="119"/>
      <c r="P45" s="119"/>
      <c r="Q45" s="1"/>
      <c r="R45" s="1"/>
      <c r="S45" s="119"/>
      <c r="T45" s="89"/>
      <c r="U45" s="89"/>
      <c r="V45" s="1"/>
      <c r="W45" s="1"/>
      <c r="X45" s="1"/>
      <c r="Y45" s="1"/>
      <c r="Z45" s="1"/>
      <c r="AA45" s="22"/>
      <c r="AB45" s="23"/>
      <c r="AC45" s="23"/>
      <c r="AD45" s="1"/>
      <c r="AE45" s="22"/>
      <c r="AF45" s="147"/>
      <c r="AG45" s="1"/>
      <c r="AH45" s="1"/>
      <c r="AI45" s="1"/>
      <c r="AJ45" s="147"/>
      <c r="AK45" s="1"/>
      <c r="AL45" s="1"/>
      <c r="AM45" s="1"/>
      <c r="AN45" s="147"/>
      <c r="AO45" s="1"/>
      <c r="AP45" s="1"/>
      <c r="AQ45" s="1"/>
      <c r="AR45" s="147"/>
      <c r="AS45" s="22"/>
      <c r="AT45" s="87"/>
      <c r="AU45" s="87"/>
      <c r="AV45" s="127"/>
      <c r="AW45" s="127"/>
      <c r="AX45" s="127"/>
      <c r="AY45" s="127"/>
      <c r="AZ45" s="128"/>
    </row>
    <row r="46" spans="2:52" ht="31.5" x14ac:dyDescent="0.35">
      <c r="B46" s="95" t="s">
        <v>295</v>
      </c>
      <c r="C46" s="96" t="s">
        <v>291</v>
      </c>
      <c r="D46" s="96" t="s">
        <v>439</v>
      </c>
      <c r="E46" s="1"/>
      <c r="F46" s="1"/>
      <c r="G46" s="1"/>
      <c r="H46" s="1"/>
      <c r="I46" s="1"/>
      <c r="J46" s="1"/>
      <c r="K46" s="1"/>
      <c r="L46" s="1"/>
      <c r="M46" s="1"/>
      <c r="N46" s="1"/>
      <c r="O46" s="119"/>
      <c r="P46" s="119"/>
      <c r="Q46" s="1"/>
      <c r="R46" s="1"/>
      <c r="S46" s="119"/>
      <c r="T46" s="89"/>
      <c r="U46" s="89"/>
      <c r="V46" s="1"/>
      <c r="W46" s="1"/>
      <c r="X46" s="1"/>
      <c r="Y46" s="1"/>
      <c r="Z46" s="1"/>
      <c r="AA46" s="22"/>
      <c r="AB46" s="23"/>
      <c r="AC46" s="22"/>
      <c r="AD46" s="147"/>
      <c r="AE46" s="22"/>
      <c r="AF46" s="147"/>
      <c r="AG46" s="1"/>
      <c r="AH46" s="147"/>
      <c r="AI46" s="1"/>
      <c r="AJ46" s="147"/>
      <c r="AK46" s="1"/>
      <c r="AL46" s="147"/>
      <c r="AM46" s="1"/>
      <c r="AN46" s="147"/>
      <c r="AO46" s="1"/>
      <c r="AP46" s="147"/>
      <c r="AQ46" s="1"/>
      <c r="AR46" s="147"/>
      <c r="AS46" s="22"/>
      <c r="AT46" s="87"/>
      <c r="AU46" s="22"/>
      <c r="AV46" s="127"/>
      <c r="AW46" s="127"/>
      <c r="AX46" s="127"/>
      <c r="AY46" s="127"/>
      <c r="AZ46" s="128"/>
    </row>
    <row r="47" spans="2:52" ht="42" x14ac:dyDescent="0.35">
      <c r="B47" s="95" t="s">
        <v>297</v>
      </c>
      <c r="C47" s="113" t="s">
        <v>440</v>
      </c>
      <c r="D47" s="96" t="s">
        <v>441</v>
      </c>
      <c r="E47" s="1"/>
      <c r="F47" s="1"/>
      <c r="G47" s="1"/>
      <c r="H47" s="1"/>
      <c r="I47" s="1"/>
      <c r="J47" s="1"/>
      <c r="K47" s="1"/>
      <c r="L47" s="1"/>
      <c r="M47" s="1"/>
      <c r="N47" s="1"/>
      <c r="O47" s="119"/>
      <c r="P47" s="119"/>
      <c r="Q47" s="1"/>
      <c r="R47" s="1"/>
      <c r="S47" s="119"/>
      <c r="T47" s="89"/>
      <c r="U47" s="89"/>
      <c r="V47" s="1"/>
      <c r="W47" s="1"/>
      <c r="X47" s="1"/>
      <c r="Y47" s="1"/>
      <c r="Z47" s="1"/>
      <c r="AA47" s="1"/>
      <c r="AB47" s="1"/>
      <c r="AC47" s="1"/>
      <c r="AD47" s="1"/>
      <c r="AE47" s="22"/>
      <c r="AF47" s="147"/>
      <c r="AG47" s="1"/>
      <c r="AH47" s="1"/>
      <c r="AI47" s="1"/>
      <c r="AJ47" s="147"/>
      <c r="AK47" s="1"/>
      <c r="AL47" s="1"/>
      <c r="AM47" s="1"/>
      <c r="AN47" s="147"/>
      <c r="AO47" s="1"/>
      <c r="AP47" s="1"/>
      <c r="AQ47" s="1"/>
      <c r="AR47" s="147"/>
      <c r="AS47" s="1"/>
      <c r="AT47" s="1"/>
      <c r="AU47" s="22"/>
      <c r="AV47" s="1"/>
      <c r="AW47" s="1"/>
      <c r="AX47" s="127"/>
      <c r="AY47" s="127"/>
      <c r="AZ47" s="128"/>
    </row>
    <row r="48" spans="2:52" ht="42" x14ac:dyDescent="0.35">
      <c r="B48" s="95" t="s">
        <v>442</v>
      </c>
      <c r="C48" s="113" t="s">
        <v>294</v>
      </c>
      <c r="D48" s="113" t="s">
        <v>434</v>
      </c>
      <c r="E48" s="114"/>
      <c r="F48" s="114"/>
      <c r="G48" s="1"/>
      <c r="H48" s="1"/>
      <c r="I48" s="114"/>
      <c r="J48" s="114"/>
      <c r="K48" s="1"/>
      <c r="L48" s="1"/>
      <c r="M48" s="1"/>
      <c r="N48" s="1"/>
      <c r="O48" s="1"/>
      <c r="P48" s="1"/>
      <c r="Q48" s="1"/>
      <c r="R48" s="1"/>
      <c r="S48" s="1"/>
      <c r="T48" s="89"/>
      <c r="U48" s="89"/>
      <c r="V48" s="1"/>
      <c r="W48" s="1"/>
      <c r="X48" s="1"/>
      <c r="Y48" s="1"/>
      <c r="Z48" s="1"/>
      <c r="AA48" s="1"/>
      <c r="AB48" s="1"/>
      <c r="AC48" s="1"/>
      <c r="AD48" s="1"/>
      <c r="AE48" s="22"/>
      <c r="AF48" s="147"/>
      <c r="AG48" s="1"/>
      <c r="AH48" s="1"/>
      <c r="AI48" s="1"/>
      <c r="AJ48" s="147"/>
      <c r="AK48" s="1"/>
      <c r="AL48" s="1"/>
      <c r="AM48" s="1"/>
      <c r="AN48" s="147"/>
      <c r="AO48" s="1"/>
      <c r="AP48" s="1"/>
      <c r="AQ48" s="1"/>
      <c r="AR48" s="147"/>
      <c r="AS48" s="1"/>
      <c r="AT48" s="1"/>
      <c r="AU48" s="22"/>
      <c r="AV48" s="1"/>
      <c r="AW48" s="1"/>
      <c r="AX48" s="127"/>
      <c r="AY48" s="127"/>
      <c r="AZ48" s="128"/>
    </row>
    <row r="49" spans="2:52" ht="136.5" x14ac:dyDescent="0.35">
      <c r="B49" s="95" t="s">
        <v>443</v>
      </c>
      <c r="C49" s="113" t="s">
        <v>444</v>
      </c>
      <c r="D49" s="113" t="s">
        <v>445</v>
      </c>
      <c r="E49" s="114"/>
      <c r="F49" s="114"/>
      <c r="G49" s="1"/>
      <c r="H49" s="1"/>
      <c r="I49" s="114"/>
      <c r="J49" s="114"/>
      <c r="K49" s="1"/>
      <c r="L49" s="1"/>
      <c r="M49" s="1"/>
      <c r="N49" s="1"/>
      <c r="O49" s="1"/>
      <c r="P49" s="1"/>
      <c r="Q49" s="1"/>
      <c r="R49" s="1"/>
      <c r="S49" s="1"/>
      <c r="T49" s="89"/>
      <c r="U49" s="89"/>
      <c r="V49" s="1"/>
      <c r="W49" s="1"/>
      <c r="X49" s="1"/>
      <c r="Y49" s="1"/>
      <c r="Z49" s="1"/>
      <c r="AA49" s="1"/>
      <c r="AB49" s="1"/>
      <c r="AC49" s="1"/>
      <c r="AD49" s="1"/>
      <c r="AE49" s="22"/>
      <c r="AF49" s="1"/>
      <c r="AG49" s="1"/>
      <c r="AH49" s="1"/>
      <c r="AI49" s="22"/>
      <c r="AJ49" s="22"/>
      <c r="AK49" s="147"/>
      <c r="AL49" s="22"/>
      <c r="AM49" s="22"/>
      <c r="AN49" s="22"/>
      <c r="AO49" s="22"/>
      <c r="AP49" s="22"/>
      <c r="AQ49" s="22"/>
      <c r="AR49" s="22"/>
      <c r="AS49" s="147"/>
      <c r="AT49" s="22"/>
      <c r="AU49" s="22"/>
      <c r="AV49" s="22"/>
      <c r="AW49" s="1"/>
      <c r="AX49" s="127"/>
      <c r="AY49" s="127"/>
      <c r="AZ49" s="128"/>
    </row>
    <row r="50" spans="2:52" ht="21" x14ac:dyDescent="0.35">
      <c r="B50" s="95" t="s">
        <v>446</v>
      </c>
      <c r="C50" s="113" t="s">
        <v>296</v>
      </c>
      <c r="D50" s="113" t="s">
        <v>447</v>
      </c>
      <c r="E50" s="114"/>
      <c r="F50" s="114"/>
      <c r="G50" s="1"/>
      <c r="H50" s="1"/>
      <c r="I50" s="114"/>
      <c r="J50" s="114"/>
      <c r="K50" s="1"/>
      <c r="L50" s="1"/>
      <c r="M50" s="1"/>
      <c r="N50" s="1"/>
      <c r="O50" s="1"/>
      <c r="P50" s="1"/>
      <c r="Q50" s="1"/>
      <c r="R50" s="1"/>
      <c r="S50" s="1"/>
      <c r="T50" s="89"/>
      <c r="U50" s="89"/>
      <c r="V50" s="1"/>
      <c r="W50" s="1"/>
      <c r="X50" s="1"/>
      <c r="Y50" s="1"/>
      <c r="Z50" s="1"/>
      <c r="AA50" s="1"/>
      <c r="AB50" s="1"/>
      <c r="AC50" s="1"/>
      <c r="AD50" s="1"/>
      <c r="AE50" s="22"/>
      <c r="AF50" s="1"/>
      <c r="AG50" s="1"/>
      <c r="AH50" s="147"/>
      <c r="AI50" s="1"/>
      <c r="AJ50" s="1"/>
      <c r="AK50" s="1"/>
      <c r="AL50" s="147"/>
      <c r="AM50" s="1"/>
      <c r="AN50" s="1"/>
      <c r="AO50" s="1"/>
      <c r="AP50" s="1"/>
      <c r="AQ50" s="1"/>
      <c r="AR50" s="1"/>
      <c r="AS50" s="1"/>
      <c r="AT50" s="147"/>
      <c r="AU50" s="22"/>
      <c r="AV50" s="1"/>
      <c r="AW50" s="1"/>
      <c r="AX50" s="127"/>
      <c r="AY50" s="127"/>
      <c r="AZ50" s="128"/>
    </row>
    <row r="51" spans="2:52" ht="21" x14ac:dyDescent="0.35">
      <c r="B51" s="95" t="s">
        <v>448</v>
      </c>
      <c r="C51" s="113" t="s">
        <v>298</v>
      </c>
      <c r="D51" s="113" t="s">
        <v>447</v>
      </c>
      <c r="E51" s="114"/>
      <c r="F51" s="114"/>
      <c r="G51" s="1"/>
      <c r="H51" s="1"/>
      <c r="I51" s="114"/>
      <c r="J51" s="114"/>
      <c r="K51" s="1"/>
      <c r="L51" s="1"/>
      <c r="M51" s="1"/>
      <c r="N51" s="1"/>
      <c r="O51" s="1"/>
      <c r="P51" s="1"/>
      <c r="Q51" s="1"/>
      <c r="R51" s="1"/>
      <c r="S51" s="1"/>
      <c r="T51" s="89"/>
      <c r="U51" s="89"/>
      <c r="V51" s="1"/>
      <c r="W51" s="1"/>
      <c r="X51" s="1"/>
      <c r="Y51" s="1"/>
      <c r="Z51" s="1"/>
      <c r="AA51" s="1"/>
      <c r="AB51" s="1"/>
      <c r="AC51" s="1"/>
      <c r="AD51" s="1"/>
      <c r="AE51" s="1"/>
      <c r="AF51" s="22"/>
      <c r="AG51" s="1"/>
      <c r="AH51" s="147"/>
      <c r="AI51" s="1"/>
      <c r="AJ51" s="1"/>
      <c r="AK51" s="1"/>
      <c r="AL51" s="147"/>
      <c r="AM51" s="1"/>
      <c r="AN51" s="1"/>
      <c r="AO51" s="1"/>
      <c r="AP51" s="1"/>
      <c r="AQ51" s="1"/>
      <c r="AR51" s="1"/>
      <c r="AS51" s="1"/>
      <c r="AT51" s="147"/>
      <c r="AU51" s="22"/>
      <c r="AV51" s="22"/>
      <c r="AW51" s="1"/>
      <c r="AX51" s="127"/>
      <c r="AY51" s="127"/>
      <c r="AZ51" s="128"/>
    </row>
    <row r="52" spans="2:52" x14ac:dyDescent="0.35">
      <c r="B52" s="484" t="s">
        <v>308</v>
      </c>
      <c r="C52" s="485"/>
      <c r="D52" s="485"/>
      <c r="E52" s="210"/>
      <c r="F52" s="210"/>
      <c r="G52" s="200"/>
      <c r="H52" s="200"/>
      <c r="I52" s="210"/>
      <c r="J52" s="210"/>
      <c r="K52" s="200"/>
      <c r="L52" s="200"/>
      <c r="M52" s="200"/>
      <c r="N52" s="200"/>
      <c r="O52" s="200"/>
      <c r="P52" s="200"/>
      <c r="Q52" s="200"/>
      <c r="R52" s="200"/>
      <c r="S52" s="200"/>
      <c r="T52" s="213"/>
      <c r="U52" s="213"/>
      <c r="V52" s="213"/>
      <c r="W52" s="213"/>
      <c r="X52" s="213"/>
      <c r="Y52" s="213"/>
      <c r="Z52" s="213"/>
      <c r="AA52" s="213"/>
      <c r="AB52" s="213"/>
      <c r="AC52" s="213"/>
      <c r="AD52" s="213"/>
      <c r="AE52" s="213"/>
      <c r="AF52" s="213"/>
      <c r="AG52" s="213"/>
      <c r="AH52" s="213"/>
      <c r="AI52" s="213"/>
      <c r="AJ52" s="213"/>
      <c r="AK52" s="213"/>
      <c r="AL52" s="213"/>
      <c r="AM52" s="213"/>
      <c r="AN52" s="213"/>
      <c r="AO52" s="213"/>
      <c r="AP52" s="213"/>
      <c r="AQ52" s="213"/>
      <c r="AR52" s="213"/>
      <c r="AS52" s="213"/>
      <c r="AT52" s="213"/>
      <c r="AU52" s="213"/>
      <c r="AV52" s="213"/>
      <c r="AW52" s="213"/>
      <c r="AX52" s="213"/>
      <c r="AY52" s="213"/>
      <c r="AZ52" s="214"/>
    </row>
    <row r="53" spans="2:52" ht="31.5" x14ac:dyDescent="0.35">
      <c r="B53" s="95" t="s">
        <v>300</v>
      </c>
      <c r="C53" s="96" t="s">
        <v>449</v>
      </c>
      <c r="D53" s="96" t="s">
        <v>438</v>
      </c>
      <c r="E53" s="107"/>
      <c r="F53" s="107"/>
      <c r="G53" s="1"/>
      <c r="H53" s="1"/>
      <c r="I53" s="107"/>
      <c r="J53" s="107"/>
      <c r="K53" s="1"/>
      <c r="L53" s="152"/>
      <c r="M53" s="153"/>
      <c r="N53" s="153"/>
      <c r="O53" s="152"/>
      <c r="P53" s="152"/>
      <c r="Q53" s="153"/>
      <c r="R53" s="153"/>
      <c r="S53" s="152"/>
      <c r="T53" s="154"/>
      <c r="U53" s="155"/>
      <c r="V53" s="155"/>
      <c r="W53" s="155"/>
      <c r="X53" s="155"/>
      <c r="Y53" s="155"/>
      <c r="Z53" s="155"/>
      <c r="AA53" s="155"/>
      <c r="AB53" s="155"/>
      <c r="AC53" s="155"/>
      <c r="AD53" s="155"/>
      <c r="AE53" s="155"/>
      <c r="AF53" s="155"/>
      <c r="AG53" s="155"/>
      <c r="AH53" s="155"/>
      <c r="AI53" s="155"/>
      <c r="AJ53" s="155"/>
      <c r="AK53" s="155"/>
      <c r="AL53" s="155"/>
      <c r="AM53" s="155"/>
      <c r="AN53" s="155"/>
      <c r="AO53" s="155"/>
      <c r="AP53" s="155"/>
      <c r="AQ53" s="155"/>
      <c r="AR53" s="155"/>
      <c r="AS53" s="155"/>
      <c r="AT53" s="155"/>
      <c r="AU53" s="156"/>
      <c r="AV53" s="155"/>
      <c r="AW53" s="155"/>
      <c r="AX53" s="155"/>
      <c r="AY53" s="155"/>
      <c r="AZ53" s="157"/>
    </row>
    <row r="54" spans="2:52" ht="42" x14ac:dyDescent="0.35">
      <c r="B54" s="95" t="s">
        <v>302</v>
      </c>
      <c r="C54" s="113" t="s">
        <v>450</v>
      </c>
      <c r="D54" s="96" t="s">
        <v>451</v>
      </c>
      <c r="E54" s="107"/>
      <c r="F54" s="107"/>
      <c r="G54" s="1"/>
      <c r="H54" s="1"/>
      <c r="I54" s="107"/>
      <c r="J54" s="107"/>
      <c r="K54" s="1"/>
      <c r="L54" s="152"/>
      <c r="M54" s="153"/>
      <c r="N54" s="153"/>
      <c r="O54" s="152"/>
      <c r="P54" s="152"/>
      <c r="Q54" s="153"/>
      <c r="R54" s="153"/>
      <c r="S54" s="152"/>
      <c r="T54" s="154"/>
      <c r="U54" s="155"/>
      <c r="V54" s="155"/>
      <c r="W54" s="155"/>
      <c r="X54" s="155"/>
      <c r="Y54" s="155"/>
      <c r="Z54" s="155"/>
      <c r="AA54" s="155"/>
      <c r="AB54" s="155"/>
      <c r="AC54" s="155"/>
      <c r="AD54" s="155"/>
      <c r="AE54" s="155"/>
      <c r="AF54" s="155"/>
      <c r="AG54" s="155"/>
      <c r="AH54" s="155"/>
      <c r="AI54" s="155"/>
      <c r="AJ54" s="155"/>
      <c r="AK54" s="155"/>
      <c r="AL54" s="155"/>
      <c r="AM54" s="155"/>
      <c r="AN54" s="155"/>
      <c r="AO54" s="155"/>
      <c r="AP54" s="155"/>
      <c r="AQ54" s="155"/>
      <c r="AR54" s="155"/>
      <c r="AS54" s="155"/>
      <c r="AT54" s="155"/>
      <c r="AU54" s="156"/>
      <c r="AV54" s="156"/>
      <c r="AW54" s="155"/>
      <c r="AX54" s="155"/>
      <c r="AY54" s="155"/>
      <c r="AZ54" s="157"/>
    </row>
    <row r="55" spans="2:52" ht="42" x14ac:dyDescent="0.35">
      <c r="B55" s="95" t="s">
        <v>304</v>
      </c>
      <c r="C55" s="96" t="s">
        <v>452</v>
      </c>
      <c r="D55" s="96" t="s">
        <v>453</v>
      </c>
      <c r="E55" s="153"/>
      <c r="F55" s="153"/>
      <c r="G55" s="152"/>
      <c r="H55" s="152"/>
      <c r="I55" s="153"/>
      <c r="J55" s="153"/>
      <c r="K55" s="152"/>
      <c r="L55" s="152"/>
      <c r="M55" s="153"/>
      <c r="N55" s="153"/>
      <c r="O55" s="152"/>
      <c r="P55" s="152"/>
      <c r="Q55" s="153"/>
      <c r="R55" s="153"/>
      <c r="S55" s="152"/>
      <c r="T55" s="154"/>
      <c r="U55" s="155"/>
      <c r="V55" s="155"/>
      <c r="W55" s="155"/>
      <c r="X55" s="155"/>
      <c r="Y55" s="155"/>
      <c r="Z55" s="155"/>
      <c r="AA55" s="155">
        <v>1</v>
      </c>
      <c r="AB55" s="155">
        <v>1</v>
      </c>
      <c r="AC55" s="155">
        <v>1</v>
      </c>
      <c r="AD55" s="155">
        <v>1</v>
      </c>
      <c r="AE55" s="155">
        <v>1</v>
      </c>
      <c r="AF55" s="155">
        <v>1</v>
      </c>
      <c r="AG55" s="155">
        <v>1</v>
      </c>
      <c r="AH55" s="155">
        <v>1</v>
      </c>
      <c r="AI55" s="155">
        <v>1</v>
      </c>
      <c r="AJ55" s="155">
        <v>1</v>
      </c>
      <c r="AK55" s="155">
        <v>1</v>
      </c>
      <c r="AL55" s="155">
        <v>1</v>
      </c>
      <c r="AM55" s="155">
        <v>1</v>
      </c>
      <c r="AN55" s="155"/>
      <c r="AO55" s="155"/>
      <c r="AP55" s="155"/>
      <c r="AQ55" s="155"/>
      <c r="AR55" s="155">
        <v>1</v>
      </c>
      <c r="AS55" s="155">
        <v>1</v>
      </c>
      <c r="AT55" s="155">
        <v>1</v>
      </c>
      <c r="AU55" s="151">
        <v>1</v>
      </c>
      <c r="AV55" s="158"/>
      <c r="AW55" s="158"/>
      <c r="AX55" s="158"/>
      <c r="AY55" s="158"/>
      <c r="AZ55" s="159"/>
    </row>
    <row r="56" spans="2:52" ht="42" x14ac:dyDescent="0.35">
      <c r="B56" s="95" t="s">
        <v>306</v>
      </c>
      <c r="C56" s="113" t="s">
        <v>454</v>
      </c>
      <c r="D56" s="113" t="s">
        <v>434</v>
      </c>
      <c r="E56" s="153"/>
      <c r="F56" s="153"/>
      <c r="G56" s="152"/>
      <c r="H56" s="152"/>
      <c r="I56" s="153"/>
      <c r="J56" s="153"/>
      <c r="K56" s="152"/>
      <c r="L56" s="152"/>
      <c r="M56" s="153"/>
      <c r="N56" s="153"/>
      <c r="O56" s="152"/>
      <c r="P56" s="152"/>
      <c r="Q56" s="153"/>
      <c r="R56" s="153"/>
      <c r="S56" s="152"/>
      <c r="T56" s="154"/>
      <c r="U56" s="155"/>
      <c r="V56" s="155"/>
      <c r="W56" s="155"/>
      <c r="X56" s="155"/>
      <c r="Y56" s="155"/>
      <c r="Z56" s="155"/>
      <c r="AA56" s="155"/>
      <c r="AB56" s="155"/>
      <c r="AC56" s="155"/>
      <c r="AD56" s="155"/>
      <c r="AE56" s="155"/>
      <c r="AF56" s="155"/>
      <c r="AG56" s="155"/>
      <c r="AH56" s="155"/>
      <c r="AI56" s="155"/>
      <c r="AJ56" s="155"/>
      <c r="AK56" s="155"/>
      <c r="AL56" s="155"/>
      <c r="AM56" s="155"/>
      <c r="AN56" s="155"/>
      <c r="AO56" s="155"/>
      <c r="AP56" s="155"/>
      <c r="AQ56" s="155"/>
      <c r="AR56" s="155"/>
      <c r="AS56" s="155"/>
      <c r="AT56" s="155"/>
      <c r="AU56" s="160"/>
      <c r="AV56" s="160"/>
      <c r="AW56" s="158"/>
      <c r="AX56" s="158"/>
      <c r="AY56" s="158"/>
      <c r="AZ56" s="159"/>
    </row>
    <row r="57" spans="2:52" ht="63" x14ac:dyDescent="0.35">
      <c r="B57" s="95" t="s">
        <v>455</v>
      </c>
      <c r="C57" s="113" t="s">
        <v>456</v>
      </c>
      <c r="D57" s="113" t="s">
        <v>457</v>
      </c>
      <c r="E57" s="153"/>
      <c r="F57" s="153"/>
      <c r="G57" s="152"/>
      <c r="H57" s="152"/>
      <c r="I57" s="153"/>
      <c r="J57" s="153"/>
      <c r="K57" s="152"/>
      <c r="L57" s="152"/>
      <c r="M57" s="153"/>
      <c r="N57" s="153"/>
      <c r="O57" s="152"/>
      <c r="P57" s="152"/>
      <c r="Q57" s="153"/>
      <c r="R57" s="153"/>
      <c r="S57" s="152"/>
      <c r="T57" s="154"/>
      <c r="U57" s="155"/>
      <c r="V57" s="155"/>
      <c r="W57" s="155"/>
      <c r="X57" s="155"/>
      <c r="Y57" s="155"/>
      <c r="Z57" s="155"/>
      <c r="AA57" s="155"/>
      <c r="AB57" s="155"/>
      <c r="AC57" s="155"/>
      <c r="AD57" s="155"/>
      <c r="AE57" s="155"/>
      <c r="AF57" s="155"/>
      <c r="AG57" s="155"/>
      <c r="AH57" s="155"/>
      <c r="AI57" s="155"/>
      <c r="AJ57" s="155"/>
      <c r="AK57" s="155"/>
      <c r="AL57" s="155"/>
      <c r="AM57" s="155"/>
      <c r="AN57" s="155"/>
      <c r="AO57" s="155"/>
      <c r="AP57" s="155"/>
      <c r="AQ57" s="155"/>
      <c r="AR57" s="155"/>
      <c r="AS57" s="155"/>
      <c r="AT57" s="155"/>
      <c r="AU57" s="161"/>
      <c r="AV57" s="162"/>
      <c r="AW57" s="158"/>
      <c r="AX57" s="158"/>
      <c r="AY57" s="158"/>
      <c r="AZ57" s="159"/>
    </row>
    <row r="58" spans="2:52" ht="31.5" x14ac:dyDescent="0.35">
      <c r="B58" s="95" t="s">
        <v>458</v>
      </c>
      <c r="C58" s="96" t="s">
        <v>459</v>
      </c>
      <c r="D58" s="96" t="s">
        <v>460</v>
      </c>
      <c r="E58" s="153"/>
      <c r="F58" s="153"/>
      <c r="G58" s="152"/>
      <c r="H58" s="152"/>
      <c r="I58" s="153"/>
      <c r="J58" s="153"/>
      <c r="K58" s="152"/>
      <c r="L58" s="152"/>
      <c r="M58" s="153"/>
      <c r="N58" s="153"/>
      <c r="O58" s="152"/>
      <c r="P58" s="152"/>
      <c r="Q58" s="153"/>
      <c r="R58" s="153"/>
      <c r="S58" s="152"/>
      <c r="T58" s="154"/>
      <c r="U58" s="155"/>
      <c r="V58" s="155"/>
      <c r="W58" s="155"/>
      <c r="X58" s="155"/>
      <c r="Y58" s="155"/>
      <c r="Z58" s="155"/>
      <c r="AA58" s="155">
        <v>1</v>
      </c>
      <c r="AB58" s="155">
        <v>1</v>
      </c>
      <c r="AC58" s="155">
        <v>1</v>
      </c>
      <c r="AD58" s="155">
        <v>1</v>
      </c>
      <c r="AE58" s="155">
        <v>1</v>
      </c>
      <c r="AF58" s="155">
        <v>1</v>
      </c>
      <c r="AG58" s="155">
        <v>1</v>
      </c>
      <c r="AH58" s="155">
        <v>1</v>
      </c>
      <c r="AI58" s="155">
        <v>1</v>
      </c>
      <c r="AJ58" s="155">
        <v>1</v>
      </c>
      <c r="AK58" s="155">
        <v>1</v>
      </c>
      <c r="AL58" s="155">
        <v>1</v>
      </c>
      <c r="AM58" s="155">
        <v>1</v>
      </c>
      <c r="AN58" s="155"/>
      <c r="AO58" s="155"/>
      <c r="AP58" s="155"/>
      <c r="AQ58" s="155"/>
      <c r="AR58" s="155">
        <v>1</v>
      </c>
      <c r="AS58" s="155">
        <v>1</v>
      </c>
      <c r="AT58" s="155">
        <v>1</v>
      </c>
      <c r="AU58" s="155">
        <v>1</v>
      </c>
      <c r="AV58" s="151">
        <v>1</v>
      </c>
      <c r="AW58" s="158"/>
      <c r="AX58" s="158"/>
      <c r="AY58" s="158"/>
      <c r="AZ58" s="159"/>
    </row>
    <row r="59" spans="2:52" ht="21" x14ac:dyDescent="0.35">
      <c r="B59" s="95" t="s">
        <v>461</v>
      </c>
      <c r="C59" s="96" t="s">
        <v>462</v>
      </c>
      <c r="D59" s="96" t="s">
        <v>418</v>
      </c>
      <c r="E59" s="153"/>
      <c r="F59" s="153"/>
      <c r="G59" s="152"/>
      <c r="H59" s="152"/>
      <c r="I59" s="153"/>
      <c r="J59" s="153"/>
      <c r="K59" s="152"/>
      <c r="L59" s="152"/>
      <c r="M59" s="153"/>
      <c r="N59" s="153"/>
      <c r="O59" s="152"/>
      <c r="P59" s="152"/>
      <c r="Q59" s="153"/>
      <c r="R59" s="153"/>
      <c r="S59" s="152"/>
      <c r="T59" s="154"/>
      <c r="U59" s="155"/>
      <c r="V59" s="155"/>
      <c r="W59" s="155"/>
      <c r="X59" s="155"/>
      <c r="Y59" s="155"/>
      <c r="Z59" s="155"/>
      <c r="AA59" s="155"/>
      <c r="AB59" s="155"/>
      <c r="AC59" s="155"/>
      <c r="AD59" s="155"/>
      <c r="AE59" s="155"/>
      <c r="AF59" s="155"/>
      <c r="AG59" s="155"/>
      <c r="AH59" s="155"/>
      <c r="AI59" s="155"/>
      <c r="AJ59" s="155"/>
      <c r="AK59" s="155"/>
      <c r="AL59" s="155"/>
      <c r="AM59" s="155"/>
      <c r="AN59" s="155"/>
      <c r="AO59" s="155"/>
      <c r="AP59" s="155"/>
      <c r="AQ59" s="155"/>
      <c r="AR59" s="155"/>
      <c r="AS59" s="155"/>
      <c r="AT59" s="155"/>
      <c r="AU59" s="158"/>
      <c r="AV59" s="163"/>
      <c r="AW59" s="163"/>
      <c r="AX59" s="158"/>
      <c r="AY59" s="158"/>
      <c r="AZ59" s="159"/>
    </row>
    <row r="60" spans="2:52" ht="21" x14ac:dyDescent="0.35">
      <c r="B60" s="95" t="s">
        <v>463</v>
      </c>
      <c r="C60" s="96" t="s">
        <v>464</v>
      </c>
      <c r="D60" s="96" t="s">
        <v>418</v>
      </c>
      <c r="E60" s="153"/>
      <c r="F60" s="153"/>
      <c r="G60" s="152"/>
      <c r="H60" s="152"/>
      <c r="I60" s="153"/>
      <c r="J60" s="153"/>
      <c r="K60" s="152"/>
      <c r="L60" s="152"/>
      <c r="M60" s="153"/>
      <c r="N60" s="153"/>
      <c r="O60" s="152"/>
      <c r="P60" s="152"/>
      <c r="Q60" s="153"/>
      <c r="R60" s="153"/>
      <c r="S60" s="152"/>
      <c r="T60" s="154"/>
      <c r="U60" s="155"/>
      <c r="V60" s="155"/>
      <c r="W60" s="155"/>
      <c r="X60" s="155"/>
      <c r="Y60" s="155"/>
      <c r="Z60" s="155"/>
      <c r="AA60" s="155"/>
      <c r="AB60" s="155"/>
      <c r="AC60" s="155"/>
      <c r="AD60" s="155"/>
      <c r="AE60" s="155"/>
      <c r="AF60" s="155"/>
      <c r="AG60" s="155"/>
      <c r="AH60" s="155"/>
      <c r="AI60" s="155"/>
      <c r="AJ60" s="155"/>
      <c r="AK60" s="155"/>
      <c r="AL60" s="155"/>
      <c r="AM60" s="155"/>
      <c r="AN60" s="155"/>
      <c r="AO60" s="155"/>
      <c r="AP60" s="155"/>
      <c r="AQ60" s="155"/>
      <c r="AR60" s="155"/>
      <c r="AS60" s="155"/>
      <c r="AT60" s="155"/>
      <c r="AU60" s="158"/>
      <c r="AV60" s="163"/>
      <c r="AW60" s="163"/>
      <c r="AX60" s="164"/>
      <c r="AY60" s="164"/>
      <c r="AZ60" s="165"/>
    </row>
    <row r="61" spans="2:52" ht="31.5" x14ac:dyDescent="0.35">
      <c r="B61" s="95" t="s">
        <v>465</v>
      </c>
      <c r="C61" s="96" t="s">
        <v>466</v>
      </c>
      <c r="D61" s="96" t="s">
        <v>415</v>
      </c>
      <c r="E61" s="153"/>
      <c r="F61" s="153"/>
      <c r="G61" s="152"/>
      <c r="H61" s="152"/>
      <c r="I61" s="153"/>
      <c r="J61" s="153"/>
      <c r="K61" s="152"/>
      <c r="L61" s="152"/>
      <c r="M61" s="153"/>
      <c r="N61" s="153">
        <v>1</v>
      </c>
      <c r="O61" s="152">
        <v>1</v>
      </c>
      <c r="P61" s="152">
        <v>1</v>
      </c>
      <c r="Q61" s="153">
        <v>1</v>
      </c>
      <c r="R61" s="153">
        <v>1</v>
      </c>
      <c r="S61" s="153">
        <v>1</v>
      </c>
      <c r="T61" s="152">
        <v>1</v>
      </c>
      <c r="U61" s="152">
        <v>1</v>
      </c>
      <c r="V61" s="153">
        <v>1</v>
      </c>
      <c r="W61" s="153">
        <v>1</v>
      </c>
      <c r="X61" s="153">
        <v>1</v>
      </c>
      <c r="Y61" s="152">
        <v>1</v>
      </c>
      <c r="Z61" s="152">
        <v>1</v>
      </c>
      <c r="AA61" s="153">
        <v>1</v>
      </c>
      <c r="AB61" s="153">
        <v>1</v>
      </c>
      <c r="AC61" s="153">
        <v>1</v>
      </c>
      <c r="AD61" s="152">
        <v>1</v>
      </c>
      <c r="AE61" s="152">
        <v>1</v>
      </c>
      <c r="AF61" s="153">
        <v>1</v>
      </c>
      <c r="AG61" s="153">
        <v>1</v>
      </c>
      <c r="AH61" s="153">
        <v>1</v>
      </c>
      <c r="AI61" s="152">
        <v>1</v>
      </c>
      <c r="AJ61" s="152">
        <v>1</v>
      </c>
      <c r="AK61" s="153">
        <v>1</v>
      </c>
      <c r="AL61" s="153">
        <v>1</v>
      </c>
      <c r="AM61" s="153">
        <v>1</v>
      </c>
      <c r="AN61" s="153"/>
      <c r="AO61" s="153"/>
      <c r="AP61" s="153"/>
      <c r="AQ61" s="153"/>
      <c r="AR61" s="152">
        <v>1</v>
      </c>
      <c r="AS61" s="152">
        <v>1</v>
      </c>
      <c r="AT61" s="153">
        <v>1</v>
      </c>
      <c r="AU61" s="153">
        <v>1</v>
      </c>
      <c r="AV61" s="151">
        <v>1</v>
      </c>
      <c r="AW61" s="166">
        <v>1</v>
      </c>
      <c r="AX61" s="167">
        <v>1</v>
      </c>
      <c r="AY61" s="150">
        <v>1</v>
      </c>
      <c r="AZ61" s="168">
        <v>1</v>
      </c>
    </row>
    <row r="62" spans="2:52" ht="21" x14ac:dyDescent="0.35">
      <c r="B62" s="95" t="s">
        <v>467</v>
      </c>
      <c r="C62" s="96" t="s">
        <v>468</v>
      </c>
      <c r="D62" s="96" t="s">
        <v>469</v>
      </c>
      <c r="E62" s="153">
        <v>1</v>
      </c>
      <c r="F62" s="153">
        <v>1</v>
      </c>
      <c r="G62" s="152">
        <v>1</v>
      </c>
      <c r="H62" s="152">
        <v>1</v>
      </c>
      <c r="I62" s="153">
        <v>1</v>
      </c>
      <c r="J62" s="153">
        <v>1</v>
      </c>
      <c r="K62" s="152">
        <v>1</v>
      </c>
      <c r="L62" s="152">
        <v>1</v>
      </c>
      <c r="M62" s="153">
        <v>1</v>
      </c>
      <c r="N62" s="153">
        <v>1</v>
      </c>
      <c r="O62" s="152">
        <v>1</v>
      </c>
      <c r="P62" s="152">
        <v>1</v>
      </c>
      <c r="Q62" s="153">
        <v>1</v>
      </c>
      <c r="R62" s="153">
        <v>1</v>
      </c>
      <c r="S62" s="153">
        <v>1</v>
      </c>
      <c r="T62" s="153">
        <v>1</v>
      </c>
      <c r="U62" s="152">
        <v>1</v>
      </c>
      <c r="V62" s="152">
        <v>1</v>
      </c>
      <c r="W62" s="153">
        <v>1</v>
      </c>
      <c r="X62" s="153">
        <v>1</v>
      </c>
      <c r="Y62" s="152">
        <v>1</v>
      </c>
      <c r="Z62" s="152">
        <v>1</v>
      </c>
      <c r="AA62" s="153">
        <v>1</v>
      </c>
      <c r="AB62" s="153">
        <v>1</v>
      </c>
      <c r="AC62" s="152">
        <v>1</v>
      </c>
      <c r="AD62" s="152">
        <v>1</v>
      </c>
      <c r="AE62" s="153">
        <v>1</v>
      </c>
      <c r="AF62" s="153">
        <v>1</v>
      </c>
      <c r="AG62" s="153">
        <v>1</v>
      </c>
      <c r="AH62" s="153">
        <v>1</v>
      </c>
      <c r="AI62" s="152">
        <v>1</v>
      </c>
      <c r="AJ62" s="152">
        <v>1</v>
      </c>
      <c r="AK62" s="153">
        <v>1</v>
      </c>
      <c r="AL62" s="153">
        <v>1</v>
      </c>
      <c r="AM62" s="152">
        <v>1</v>
      </c>
      <c r="AN62" s="152"/>
      <c r="AO62" s="152"/>
      <c r="AP62" s="152"/>
      <c r="AQ62" s="152"/>
      <c r="AR62" s="152">
        <v>1</v>
      </c>
      <c r="AS62" s="153">
        <v>1</v>
      </c>
      <c r="AT62" s="153">
        <v>1</v>
      </c>
      <c r="AU62" s="152">
        <v>1</v>
      </c>
      <c r="AV62" s="153">
        <v>1</v>
      </c>
      <c r="AW62" s="151">
        <v>1</v>
      </c>
      <c r="AX62" s="151">
        <v>1</v>
      </c>
      <c r="AY62" s="169">
        <v>1</v>
      </c>
      <c r="AZ62" s="169">
        <v>1</v>
      </c>
    </row>
    <row r="63" spans="2:52" ht="53" thickBot="1" x14ac:dyDescent="0.4">
      <c r="B63" s="170" t="s">
        <v>470</v>
      </c>
      <c r="C63" s="171" t="s">
        <v>471</v>
      </c>
      <c r="D63" s="171" t="s">
        <v>216</v>
      </c>
      <c r="E63" s="172"/>
      <c r="F63" s="172"/>
      <c r="G63" s="173"/>
      <c r="H63" s="173"/>
      <c r="I63" s="172"/>
      <c r="J63" s="172"/>
      <c r="K63" s="173"/>
      <c r="L63" s="173"/>
      <c r="M63" s="172"/>
      <c r="N63" s="172"/>
      <c r="O63" s="173"/>
      <c r="P63" s="173"/>
      <c r="Q63" s="172"/>
      <c r="R63" s="172"/>
      <c r="S63" s="173"/>
      <c r="T63" s="174"/>
      <c r="U63" s="175"/>
      <c r="V63" s="175"/>
      <c r="W63" s="175"/>
      <c r="X63" s="175"/>
      <c r="Y63" s="175"/>
      <c r="Z63" s="175"/>
      <c r="AA63" s="175"/>
      <c r="AB63" s="175"/>
      <c r="AC63" s="175"/>
      <c r="AD63" s="175"/>
      <c r="AE63" s="175"/>
      <c r="AF63" s="175"/>
      <c r="AG63" s="175"/>
      <c r="AH63" s="175"/>
      <c r="AI63" s="175"/>
      <c r="AJ63" s="175"/>
      <c r="AK63" s="175"/>
      <c r="AL63" s="175"/>
      <c r="AM63" s="175"/>
      <c r="AN63" s="175"/>
      <c r="AO63" s="175"/>
      <c r="AP63" s="175"/>
      <c r="AQ63" s="175"/>
      <c r="AR63" s="175"/>
      <c r="AS63" s="175"/>
      <c r="AT63" s="175"/>
      <c r="AU63" s="175"/>
      <c r="AV63" s="175"/>
      <c r="AW63" s="176"/>
      <c r="AX63" s="177"/>
      <c r="AY63" s="178"/>
      <c r="AZ63" s="178"/>
    </row>
    <row r="64" spans="2:52" x14ac:dyDescent="0.35">
      <c r="B64" s="179"/>
      <c r="C64" s="180"/>
      <c r="D64" s="180"/>
      <c r="E64" s="181"/>
      <c r="F64" s="181"/>
      <c r="G64" s="181"/>
      <c r="H64" s="181"/>
      <c r="I64" s="181"/>
      <c r="J64" s="181"/>
      <c r="K64" s="181"/>
      <c r="L64" s="181"/>
      <c r="M64" s="181"/>
      <c r="N64" s="181"/>
      <c r="O64" s="181"/>
      <c r="P64" s="181"/>
      <c r="Q64" s="181"/>
      <c r="R64" s="181"/>
      <c r="S64" s="181"/>
      <c r="T64" s="181"/>
      <c r="U64" s="181"/>
      <c r="V64" s="181"/>
      <c r="W64" s="181"/>
      <c r="X64" s="181"/>
      <c r="Y64" s="181"/>
      <c r="Z64" s="181"/>
      <c r="AA64" s="181"/>
      <c r="AB64" s="181"/>
      <c r="AC64" s="181"/>
      <c r="AD64" s="181"/>
      <c r="AE64" s="181"/>
      <c r="AF64" s="181"/>
      <c r="AG64" s="181"/>
      <c r="AH64" s="181"/>
      <c r="AI64" s="181"/>
      <c r="AJ64" s="181"/>
      <c r="AK64" s="181"/>
      <c r="AL64" s="181"/>
      <c r="AM64" s="181"/>
      <c r="AN64" s="181"/>
      <c r="AO64" s="181"/>
      <c r="AP64" s="181"/>
      <c r="AQ64" s="181"/>
      <c r="AR64" s="181"/>
      <c r="AS64" s="181"/>
      <c r="AT64" s="181"/>
      <c r="AU64" s="180"/>
      <c r="AV64" s="180"/>
      <c r="AW64" s="180"/>
      <c r="AX64" s="180"/>
      <c r="AY64" s="180"/>
      <c r="AZ64" s="180"/>
    </row>
    <row r="65" spans="4:13" ht="25.5" customHeight="1" x14ac:dyDescent="0.35">
      <c r="D65" s="498" t="s">
        <v>472</v>
      </c>
      <c r="E65" s="499"/>
      <c r="F65" s="499"/>
      <c r="G65" s="499"/>
      <c r="H65" s="499"/>
      <c r="I65" s="499"/>
      <c r="J65" s="499"/>
      <c r="K65" s="499"/>
      <c r="L65" s="499"/>
      <c r="M65" s="500"/>
    </row>
    <row r="66" spans="4:13" ht="25.5" customHeight="1" x14ac:dyDescent="0.35">
      <c r="D66" s="215" t="s">
        <v>473</v>
      </c>
      <c r="E66" s="216"/>
      <c r="F66" s="216"/>
      <c r="G66" s="216"/>
      <c r="H66" s="217"/>
      <c r="I66" s="501" t="s">
        <v>474</v>
      </c>
      <c r="J66" s="499"/>
      <c r="K66" s="499"/>
      <c r="L66" s="499"/>
      <c r="M66" s="500"/>
    </row>
    <row r="67" spans="4:13" ht="15" customHeight="1" x14ac:dyDescent="0.35">
      <c r="D67" s="182" t="s">
        <v>475</v>
      </c>
      <c r="E67" s="183"/>
      <c r="F67" s="183"/>
      <c r="G67" s="183"/>
      <c r="H67" s="184"/>
      <c r="I67" s="495">
        <v>12</v>
      </c>
      <c r="J67" s="496"/>
      <c r="K67" s="496"/>
      <c r="L67" s="496"/>
      <c r="M67" s="497"/>
    </row>
    <row r="68" spans="4:13" ht="15" customHeight="1" x14ac:dyDescent="0.35">
      <c r="D68" s="182" t="s">
        <v>476</v>
      </c>
      <c r="E68" s="183"/>
      <c r="F68" s="183"/>
      <c r="G68" s="183"/>
      <c r="H68" s="184"/>
      <c r="I68" s="495">
        <v>9</v>
      </c>
      <c r="J68" s="496"/>
      <c r="K68" s="496"/>
      <c r="L68" s="496"/>
      <c r="M68" s="497"/>
    </row>
    <row r="69" spans="4:13" x14ac:dyDescent="0.35">
      <c r="D69" s="492" t="s">
        <v>477</v>
      </c>
      <c r="E69" s="493"/>
      <c r="F69" s="493"/>
      <c r="G69" s="493"/>
      <c r="H69" s="494"/>
      <c r="I69" s="495">
        <v>4</v>
      </c>
      <c r="J69" s="496"/>
      <c r="K69" s="496"/>
      <c r="L69" s="496"/>
      <c r="M69" s="497"/>
    </row>
    <row r="70" spans="4:13" x14ac:dyDescent="0.35">
      <c r="D70" s="492" t="s">
        <v>434</v>
      </c>
      <c r="E70" s="493"/>
      <c r="F70" s="493"/>
      <c r="G70" s="493"/>
      <c r="H70" s="494"/>
      <c r="I70" s="495">
        <v>5</v>
      </c>
      <c r="J70" s="496"/>
      <c r="K70" s="496"/>
      <c r="L70" s="496"/>
      <c r="M70" s="497"/>
    </row>
  </sheetData>
  <mergeCells count="34">
    <mergeCell ref="B1:AZ5"/>
    <mergeCell ref="B6:AZ6"/>
    <mergeCell ref="B7:C9"/>
    <mergeCell ref="D7:D9"/>
    <mergeCell ref="E7:AB7"/>
    <mergeCell ref="AC7:AR7"/>
    <mergeCell ref="AS7:AZ7"/>
    <mergeCell ref="E8:H8"/>
    <mergeCell ref="I8:L8"/>
    <mergeCell ref="M8:P8"/>
    <mergeCell ref="Q8:T8"/>
    <mergeCell ref="AW8:AZ8"/>
    <mergeCell ref="AK8:AN8"/>
    <mergeCell ref="AO8:AR8"/>
    <mergeCell ref="AC8:AF8"/>
    <mergeCell ref="Y8:AB8"/>
    <mergeCell ref="D70:H70"/>
    <mergeCell ref="I70:M70"/>
    <mergeCell ref="B52:D52"/>
    <mergeCell ref="D65:M65"/>
    <mergeCell ref="I66:M66"/>
    <mergeCell ref="I67:M67"/>
    <mergeCell ref="I68:M68"/>
    <mergeCell ref="D69:H69"/>
    <mergeCell ref="I69:M69"/>
    <mergeCell ref="B38:D38"/>
    <mergeCell ref="AG8:AJ8"/>
    <mergeCell ref="AC24:AC38"/>
    <mergeCell ref="AS8:AV8"/>
    <mergeCell ref="B10:D10"/>
    <mergeCell ref="B18:D18"/>
    <mergeCell ref="B24:D24"/>
    <mergeCell ref="U8:X8"/>
    <mergeCell ref="B32:D32"/>
  </mergeCells>
  <pageMargins left="0.7" right="0.7" top="0.75" bottom="0.75" header="0.3" footer="0.3"/>
  <pageSetup scale="14" orientation="landscape"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6A8F3-9D56-47A3-9FD3-DB52384E45B0}">
  <dimension ref="A1:CO183"/>
  <sheetViews>
    <sheetView showGridLines="0" view="pageBreakPreview" topLeftCell="D1" zoomScale="93" zoomScaleNormal="50" zoomScaleSheetLayoutView="93" workbookViewId="0">
      <selection activeCell="N6" sqref="N6"/>
    </sheetView>
  </sheetViews>
  <sheetFormatPr baseColWidth="10" defaultColWidth="11.453125" defaultRowHeight="13" x14ac:dyDescent="0.3"/>
  <cols>
    <col min="1" max="1" width="11.453125" style="4"/>
    <col min="2" max="2" width="35.26953125" style="4" customWidth="1"/>
    <col min="3" max="3" width="21.81640625" style="4" bestFit="1" customWidth="1"/>
    <col min="4" max="4" width="38.7265625" style="4" customWidth="1"/>
    <col min="5" max="5" width="19.54296875" style="4" bestFit="1" customWidth="1"/>
    <col min="6" max="8" width="11.453125" style="4" customWidth="1"/>
    <col min="9" max="9" width="23.7265625" style="4" customWidth="1"/>
    <col min="10" max="12" width="11.453125" style="4" customWidth="1"/>
    <col min="13" max="13" width="20.453125" style="4" customWidth="1"/>
    <col min="14" max="14" width="15" style="4" customWidth="1"/>
    <col min="15" max="15" width="18" style="4" customWidth="1"/>
    <col min="16" max="16" width="16.1796875" style="4" customWidth="1"/>
    <col min="17" max="17" width="12.1796875" style="4" customWidth="1"/>
    <col min="18" max="18" width="18" style="4" customWidth="1"/>
    <col min="19" max="19" width="13.453125" style="4" customWidth="1"/>
    <col min="20" max="21" width="11.453125" style="28" customWidth="1"/>
    <col min="22" max="41" width="11.453125" style="4" customWidth="1"/>
    <col min="42" max="42" width="11.453125" style="7"/>
    <col min="43" max="75" width="11.453125" style="4" customWidth="1"/>
    <col min="76" max="16384" width="11.453125" style="4"/>
  </cols>
  <sheetData>
    <row r="1" spans="1:44" ht="15" customHeight="1" x14ac:dyDescent="0.3">
      <c r="A1" s="247"/>
      <c r="B1" s="247"/>
      <c r="C1" s="247"/>
      <c r="D1" s="523" t="s">
        <v>124</v>
      </c>
      <c r="E1" s="523"/>
      <c r="F1" s="523"/>
      <c r="G1" s="523"/>
      <c r="H1" s="523"/>
      <c r="I1" s="523"/>
      <c r="J1" s="523"/>
      <c r="K1" s="523"/>
      <c r="L1" s="523"/>
      <c r="M1" s="247"/>
      <c r="N1" s="247"/>
      <c r="O1" s="247"/>
      <c r="P1" s="248"/>
      <c r="Q1" s="523" t="s">
        <v>124</v>
      </c>
      <c r="R1" s="523"/>
      <c r="S1" s="523"/>
      <c r="T1" s="523"/>
      <c r="U1" s="523"/>
      <c r="V1" s="523"/>
      <c r="W1" s="523"/>
      <c r="X1" s="523"/>
      <c r="Y1" s="523"/>
      <c r="Z1" s="523"/>
      <c r="AA1" s="523"/>
      <c r="AB1" s="523"/>
      <c r="AC1" s="247"/>
      <c r="AD1" s="247"/>
      <c r="AE1" s="247"/>
      <c r="AF1" s="248"/>
      <c r="AG1" s="248"/>
      <c r="AH1" s="522" t="s">
        <v>124</v>
      </c>
      <c r="AI1" s="522"/>
      <c r="AJ1" s="522"/>
      <c r="AK1" s="522"/>
      <c r="AL1" s="522"/>
      <c r="AM1" s="522"/>
      <c r="AN1" s="522"/>
      <c r="AO1" s="522"/>
      <c r="AP1" s="522"/>
      <c r="AQ1" s="522"/>
      <c r="AR1" s="224"/>
    </row>
    <row r="2" spans="1:44" ht="13.5" customHeight="1" x14ac:dyDescent="0.3">
      <c r="A2" s="247"/>
      <c r="B2" s="247"/>
      <c r="C2" s="247"/>
      <c r="D2" s="523"/>
      <c r="E2" s="523"/>
      <c r="F2" s="523"/>
      <c r="G2" s="523"/>
      <c r="H2" s="523"/>
      <c r="I2" s="523"/>
      <c r="J2" s="523"/>
      <c r="K2" s="523"/>
      <c r="L2" s="523"/>
      <c r="M2" s="247"/>
      <c r="N2" s="247"/>
      <c r="O2" s="247"/>
      <c r="P2" s="248"/>
      <c r="Q2" s="523"/>
      <c r="R2" s="523"/>
      <c r="S2" s="523"/>
      <c r="T2" s="523"/>
      <c r="U2" s="523"/>
      <c r="V2" s="523"/>
      <c r="W2" s="523"/>
      <c r="X2" s="523"/>
      <c r="Y2" s="523"/>
      <c r="Z2" s="523"/>
      <c r="AA2" s="523"/>
      <c r="AB2" s="523"/>
      <c r="AC2" s="247"/>
      <c r="AD2" s="247"/>
      <c r="AE2" s="247"/>
      <c r="AF2" s="248"/>
      <c r="AG2" s="248"/>
      <c r="AH2" s="522"/>
      <c r="AI2" s="522"/>
      <c r="AJ2" s="522"/>
      <c r="AK2" s="522"/>
      <c r="AL2" s="522"/>
      <c r="AM2" s="522"/>
      <c r="AN2" s="522"/>
      <c r="AO2" s="522"/>
      <c r="AP2" s="522"/>
      <c r="AQ2" s="522"/>
      <c r="AR2" s="224"/>
    </row>
    <row r="3" spans="1:44" x14ac:dyDescent="0.3">
      <c r="A3" s="247"/>
      <c r="B3" s="247"/>
      <c r="C3" s="247"/>
      <c r="D3" s="523"/>
      <c r="E3" s="523"/>
      <c r="F3" s="523"/>
      <c r="G3" s="523"/>
      <c r="H3" s="523"/>
      <c r="I3" s="523"/>
      <c r="J3" s="523"/>
      <c r="K3" s="523"/>
      <c r="L3" s="523"/>
      <c r="M3" s="247"/>
      <c r="N3" s="247"/>
      <c r="O3" s="247"/>
      <c r="P3" s="248"/>
      <c r="Q3" s="523"/>
      <c r="R3" s="523"/>
      <c r="S3" s="523"/>
      <c r="T3" s="523"/>
      <c r="U3" s="523"/>
      <c r="V3" s="523"/>
      <c r="W3" s="523"/>
      <c r="X3" s="523"/>
      <c r="Y3" s="523"/>
      <c r="Z3" s="523"/>
      <c r="AA3" s="523"/>
      <c r="AB3" s="523"/>
      <c r="AC3" s="247"/>
      <c r="AD3" s="247"/>
      <c r="AE3" s="247"/>
      <c r="AF3" s="248"/>
      <c r="AG3" s="248"/>
      <c r="AH3" s="522"/>
      <c r="AI3" s="522"/>
      <c r="AJ3" s="522"/>
      <c r="AK3" s="522"/>
      <c r="AL3" s="522"/>
      <c r="AM3" s="522"/>
      <c r="AN3" s="522"/>
      <c r="AO3" s="522"/>
      <c r="AP3" s="522"/>
      <c r="AQ3" s="522"/>
      <c r="AR3" s="224"/>
    </row>
    <row r="4" spans="1:44" x14ac:dyDescent="0.3">
      <c r="A4" s="247"/>
      <c r="B4" s="247"/>
      <c r="C4" s="247"/>
      <c r="D4" s="523"/>
      <c r="E4" s="523"/>
      <c r="F4" s="523"/>
      <c r="G4" s="523"/>
      <c r="H4" s="523"/>
      <c r="I4" s="523"/>
      <c r="J4" s="523"/>
      <c r="K4" s="523"/>
      <c r="L4" s="523"/>
      <c r="M4" s="247"/>
      <c r="N4" s="247"/>
      <c r="O4" s="247"/>
      <c r="P4" s="248"/>
      <c r="Q4" s="524"/>
      <c r="R4" s="524"/>
      <c r="S4" s="524"/>
      <c r="T4" s="524"/>
      <c r="U4" s="524"/>
      <c r="V4" s="524"/>
      <c r="W4" s="524"/>
      <c r="X4" s="524"/>
      <c r="Y4" s="524"/>
      <c r="Z4" s="524"/>
      <c r="AA4" s="524"/>
      <c r="AB4" s="524"/>
      <c r="AC4" s="247"/>
      <c r="AD4" s="247"/>
      <c r="AE4" s="247"/>
      <c r="AF4" s="248"/>
      <c r="AG4" s="249"/>
      <c r="AH4" s="522"/>
      <c r="AI4" s="522"/>
      <c r="AJ4" s="522"/>
      <c r="AK4" s="522"/>
      <c r="AL4" s="522"/>
      <c r="AM4" s="522"/>
      <c r="AN4" s="522"/>
      <c r="AO4" s="522"/>
      <c r="AP4" s="522"/>
      <c r="AQ4" s="522"/>
      <c r="AR4" s="224"/>
    </row>
    <row r="5" spans="1:44" ht="65" x14ac:dyDescent="0.3">
      <c r="A5" s="528" t="s">
        <v>478</v>
      </c>
      <c r="B5" s="529" t="s">
        <v>479</v>
      </c>
      <c r="C5" s="529" t="s">
        <v>480</v>
      </c>
      <c r="D5" s="529"/>
      <c r="E5" s="533" t="s">
        <v>481</v>
      </c>
      <c r="F5" s="529" t="s">
        <v>482</v>
      </c>
      <c r="G5" s="529"/>
      <c r="H5" s="529"/>
      <c r="I5" s="529" t="s">
        <v>483</v>
      </c>
      <c r="J5" s="529" t="s">
        <v>484</v>
      </c>
      <c r="K5" s="529" t="s">
        <v>485</v>
      </c>
      <c r="L5" s="529" t="s">
        <v>486</v>
      </c>
      <c r="M5" s="244" t="str" cm="1">
        <f t="array" ref="M5:AP5">+TRANSPOSE(B112:B141)</f>
        <v>Cancha Multifuncional (Juego x 2)</v>
      </c>
      <c r="N5" s="244" t="str">
        <v>Juego X 2 Malla Futsala</v>
      </c>
      <c r="O5" s="244" t="str">
        <v>Tablero Acrílico Baloncesto x2</v>
      </c>
      <c r="P5" s="244" t="str">
        <v>Aro metálico en Varilla 45 cm</v>
      </c>
      <c r="Q5" s="244" t="str">
        <v>Malla Baloncesto</v>
      </c>
      <c r="R5" s="244" t="str">
        <v>Tubos con Medidas Reglamentarias para Voleibol (x2)</v>
      </c>
      <c r="S5" s="244" t="str">
        <v>Malla Voleibol</v>
      </c>
      <c r="T5" s="244" t="str">
        <v>Pito Plástico Tipo Silbato</v>
      </c>
      <c r="U5" s="244" t="str">
        <v>Cronometro Digital Electrónico m025</v>
      </c>
      <c r="V5" s="244" t="str">
        <v>Conos Plásticos 40 cm</v>
      </c>
      <c r="W5" s="244" t="str">
        <v>Chaleco de Entrenamiento (Tipo Peto)</v>
      </c>
      <c r="X5" s="244" t="str">
        <v>(paqu x 12) Ula Ula Plano en Plástico 50 cm</v>
      </c>
      <c r="Y5" s="244" t="str">
        <v>Cuerda de Saltar – Mango de Madera</v>
      </c>
      <c r="Z5" s="244" t="str">
        <v>Colchoneta Ejercicio con Cremallera</v>
      </c>
      <c r="AA5" s="244" t="str">
        <v>Balón Tipo 3 Futbol menores de 9 años</v>
      </c>
      <c r="AB5" s="244" t="str">
        <v>Balón Fútbol Sala</v>
      </c>
      <c r="AC5" s="244" t="str">
        <v>Balón tipo 5 Fútbol Mayores de 12 años</v>
      </c>
      <c r="AD5" s="244" t="str">
        <v>Balon Mini Baloncesto No. 3 Menores de 8 años</v>
      </c>
      <c r="AE5" s="244" t="str">
        <v>Balon Mini Baloncesto No. 5 entre 9 y 12 años</v>
      </c>
      <c r="AF5" s="244" t="str">
        <v>Balon de Baloncesto No.6 Niños Mayores de 13 años</v>
      </c>
      <c r="AG5" s="244" t="str">
        <v>Balón de Baloncesto No.7 Niñas Mayores de 13 años</v>
      </c>
      <c r="AH5" s="244" t="str">
        <v>Balón de Minivoleibol Menores de 13 años</v>
      </c>
      <c r="AI5" s="244" t="str">
        <v>Balón de Voleibol Mayores de 13 años</v>
      </c>
      <c r="AJ5" s="244" t="str">
        <v>Tula Balonera en Malla con Reata para Cargar Capacidad 12</v>
      </c>
      <c r="AK5" s="244" t="str">
        <v>Paquete por 6 Unidades Bolas Tenis de Mesa</v>
      </c>
      <c r="AL5" s="244" t="str">
        <v>Malla de Tenis de Mesa</v>
      </c>
      <c r="AM5" s="244" t="str">
        <v>Raqueta Tenis de mesa (2 Unidades)</v>
      </c>
      <c r="AN5" s="244" t="str">
        <v>Mesa de Tenis Peglable</v>
      </c>
      <c r="AO5" s="244" t="str">
        <v>Marcador de Resultados Portatíl del 00 al 33</v>
      </c>
      <c r="AP5" s="244" t="str">
        <v>Parques infantiles</v>
      </c>
      <c r="AQ5" s="244" t="s">
        <v>487</v>
      </c>
      <c r="AR5" s="6"/>
    </row>
    <row r="6" spans="1:44" ht="26" x14ac:dyDescent="0.3">
      <c r="A6" s="528"/>
      <c r="B6" s="529"/>
      <c r="C6" s="196" t="s">
        <v>488</v>
      </c>
      <c r="D6" s="196" t="s">
        <v>481</v>
      </c>
      <c r="E6" s="534"/>
      <c r="F6" s="530" t="s">
        <v>489</v>
      </c>
      <c r="G6" s="530"/>
      <c r="H6" s="244" t="s">
        <v>490</v>
      </c>
      <c r="I6" s="529"/>
      <c r="J6" s="529"/>
      <c r="K6" s="529"/>
      <c r="L6" s="529"/>
      <c r="M6" s="200" t="s">
        <v>491</v>
      </c>
      <c r="N6" s="200" t="s">
        <v>491</v>
      </c>
      <c r="O6" s="200" t="s">
        <v>491</v>
      </c>
      <c r="P6" s="200" t="s">
        <v>491</v>
      </c>
      <c r="Q6" s="200" t="s">
        <v>491</v>
      </c>
      <c r="R6" s="200" t="s">
        <v>491</v>
      </c>
      <c r="S6" s="200" t="s">
        <v>491</v>
      </c>
      <c r="T6" s="200" t="s">
        <v>491</v>
      </c>
      <c r="U6" s="200" t="s">
        <v>491</v>
      </c>
      <c r="V6" s="200" t="s">
        <v>491</v>
      </c>
      <c r="W6" s="200" t="s">
        <v>491</v>
      </c>
      <c r="X6" s="200" t="s">
        <v>491</v>
      </c>
      <c r="Y6" s="200" t="s">
        <v>491</v>
      </c>
      <c r="Z6" s="200" t="s">
        <v>491</v>
      </c>
      <c r="AA6" s="200" t="s">
        <v>491</v>
      </c>
      <c r="AB6" s="200" t="s">
        <v>491</v>
      </c>
      <c r="AC6" s="200" t="s">
        <v>491</v>
      </c>
      <c r="AD6" s="200" t="s">
        <v>491</v>
      </c>
      <c r="AE6" s="200" t="s">
        <v>491</v>
      </c>
      <c r="AF6" s="200" t="s">
        <v>491</v>
      </c>
      <c r="AG6" s="200" t="s">
        <v>491</v>
      </c>
      <c r="AH6" s="200" t="s">
        <v>491</v>
      </c>
      <c r="AI6" s="200" t="s">
        <v>491</v>
      </c>
      <c r="AJ6" s="200" t="s">
        <v>491</v>
      </c>
      <c r="AK6" s="200" t="s">
        <v>491</v>
      </c>
      <c r="AL6" s="200" t="s">
        <v>491</v>
      </c>
      <c r="AM6" s="200" t="s">
        <v>491</v>
      </c>
      <c r="AN6" s="200" t="s">
        <v>491</v>
      </c>
      <c r="AO6" s="200" t="s">
        <v>491</v>
      </c>
      <c r="AP6" s="200" t="s">
        <v>491</v>
      </c>
      <c r="AQ6" s="250"/>
    </row>
    <row r="7" spans="1:44" x14ac:dyDescent="0.3">
      <c r="A7" s="1">
        <v>1</v>
      </c>
      <c r="B7" s="531" t="s">
        <v>492</v>
      </c>
      <c r="C7" s="547">
        <v>213473001580</v>
      </c>
      <c r="D7" s="2" t="str">
        <f>+C111</f>
        <v>SAN RAFAEL</v>
      </c>
      <c r="E7" s="234">
        <v>213473000117</v>
      </c>
      <c r="F7" s="251">
        <v>8.2347102569999997</v>
      </c>
      <c r="G7" s="251">
        <v>-74.293507450000007</v>
      </c>
      <c r="H7" s="236" t="s">
        <v>493</v>
      </c>
      <c r="I7" s="21" t="s">
        <v>494</v>
      </c>
      <c r="J7" s="21"/>
      <c r="K7" s="21"/>
      <c r="L7" s="21">
        <v>91</v>
      </c>
      <c r="M7" s="68" cm="1">
        <f t="array" ref="M7:AO7">+TRANSPOSE(C112:C140)</f>
        <v>1</v>
      </c>
      <c r="N7" s="68">
        <v>1</v>
      </c>
      <c r="O7" s="68">
        <v>1</v>
      </c>
      <c r="P7" s="68">
        <v>2</v>
      </c>
      <c r="Q7" s="68">
        <v>1</v>
      </c>
      <c r="R7" s="68">
        <v>1</v>
      </c>
      <c r="S7" s="68">
        <v>2</v>
      </c>
      <c r="T7" s="68">
        <v>3</v>
      </c>
      <c r="U7" s="68">
        <v>3</v>
      </c>
      <c r="V7" s="68">
        <v>24</v>
      </c>
      <c r="W7" s="68">
        <v>24</v>
      </c>
      <c r="X7" s="68">
        <v>10</v>
      </c>
      <c r="Y7" s="68">
        <v>24</v>
      </c>
      <c r="Z7" s="68">
        <v>24</v>
      </c>
      <c r="AA7" s="68">
        <v>5</v>
      </c>
      <c r="AB7" s="68">
        <v>5</v>
      </c>
      <c r="AC7" s="68">
        <v>5</v>
      </c>
      <c r="AD7" s="68">
        <v>5</v>
      </c>
      <c r="AE7" s="68">
        <v>5</v>
      </c>
      <c r="AF7" s="68">
        <v>5</v>
      </c>
      <c r="AG7" s="68">
        <v>5</v>
      </c>
      <c r="AH7" s="68">
        <v>5</v>
      </c>
      <c r="AI7" s="68">
        <v>5</v>
      </c>
      <c r="AJ7" s="68">
        <v>4</v>
      </c>
      <c r="AK7" s="68">
        <v>3</v>
      </c>
      <c r="AL7" s="68">
        <v>1</v>
      </c>
      <c r="AM7" s="68">
        <v>3</v>
      </c>
      <c r="AN7" s="68">
        <v>1</v>
      </c>
      <c r="AO7" s="68">
        <v>1</v>
      </c>
      <c r="AP7" s="68">
        <v>1</v>
      </c>
      <c r="AQ7" s="88">
        <f>+SUM(M7:AP7)</f>
        <v>180</v>
      </c>
    </row>
    <row r="8" spans="1:44" x14ac:dyDescent="0.3">
      <c r="A8" s="1">
        <v>2</v>
      </c>
      <c r="B8" s="532"/>
      <c r="C8" s="548"/>
      <c r="D8" s="17" t="str">
        <f>+D111</f>
        <v>PEÑONES</v>
      </c>
      <c r="E8" s="234">
        <v>213042000039</v>
      </c>
      <c r="F8" s="252">
        <v>8.4408379999999994</v>
      </c>
      <c r="G8" s="252">
        <v>-73.900041999999999</v>
      </c>
      <c r="H8" s="236" t="s">
        <v>493</v>
      </c>
      <c r="I8" s="21" t="s">
        <v>494</v>
      </c>
      <c r="J8" s="21"/>
      <c r="K8" s="21"/>
      <c r="L8" s="21">
        <v>14</v>
      </c>
      <c r="M8" s="68" cm="1">
        <f t="array" ref="M8:AO8">+TRANSPOSE(D112:D140)</f>
        <v>0</v>
      </c>
      <c r="N8" s="68">
        <v>0</v>
      </c>
      <c r="O8" s="68">
        <v>0</v>
      </c>
      <c r="P8" s="68">
        <v>0</v>
      </c>
      <c r="Q8" s="68">
        <v>0</v>
      </c>
      <c r="R8" s="68">
        <v>0</v>
      </c>
      <c r="S8" s="68">
        <v>0</v>
      </c>
      <c r="T8" s="68">
        <v>1</v>
      </c>
      <c r="U8" s="68">
        <v>1</v>
      </c>
      <c r="V8" s="68">
        <v>24</v>
      </c>
      <c r="W8" s="68">
        <v>12</v>
      </c>
      <c r="X8" s="68">
        <v>2</v>
      </c>
      <c r="Y8" s="68">
        <v>14</v>
      </c>
      <c r="Z8" s="68">
        <v>14</v>
      </c>
      <c r="AA8" s="68">
        <v>2</v>
      </c>
      <c r="AB8" s="68">
        <v>0</v>
      </c>
      <c r="AC8" s="68">
        <v>1</v>
      </c>
      <c r="AD8" s="68">
        <v>0</v>
      </c>
      <c r="AE8" s="68">
        <v>0</v>
      </c>
      <c r="AF8" s="68">
        <v>0</v>
      </c>
      <c r="AG8" s="68">
        <v>0</v>
      </c>
      <c r="AH8" s="68">
        <v>0</v>
      </c>
      <c r="AI8" s="68">
        <v>0</v>
      </c>
      <c r="AJ8" s="68">
        <v>1</v>
      </c>
      <c r="AK8" s="68">
        <v>0</v>
      </c>
      <c r="AL8" s="68">
        <v>0</v>
      </c>
      <c r="AM8" s="68">
        <v>0</v>
      </c>
      <c r="AN8" s="68">
        <v>0</v>
      </c>
      <c r="AO8" s="68">
        <v>0</v>
      </c>
      <c r="AP8" s="68">
        <v>1</v>
      </c>
      <c r="AQ8" s="88">
        <f>+SUM(M8:AP8)</f>
        <v>73</v>
      </c>
    </row>
    <row r="9" spans="1:44" x14ac:dyDescent="0.3">
      <c r="A9" s="1">
        <v>3</v>
      </c>
      <c r="B9" s="532"/>
      <c r="C9" s="548"/>
      <c r="D9" s="2" t="s">
        <v>76</v>
      </c>
      <c r="E9" s="234">
        <v>213473001580</v>
      </c>
      <c r="F9" s="253">
        <v>8.2347102569999997</v>
      </c>
      <c r="G9" s="253">
        <v>-74.293507450000007</v>
      </c>
      <c r="H9" s="236" t="s">
        <v>493</v>
      </c>
      <c r="I9" s="21" t="s">
        <v>495</v>
      </c>
      <c r="J9" s="21"/>
      <c r="K9" s="21"/>
      <c r="L9" s="21">
        <v>462</v>
      </c>
      <c r="M9" s="68" cm="1">
        <f t="array" ref="M9:AO9">+TRANSPOSE(E112:E140)</f>
        <v>1</v>
      </c>
      <c r="N9" s="68">
        <v>1</v>
      </c>
      <c r="O9" s="68">
        <v>1</v>
      </c>
      <c r="P9" s="68">
        <v>2</v>
      </c>
      <c r="Q9" s="68">
        <v>2</v>
      </c>
      <c r="R9" s="68">
        <v>2</v>
      </c>
      <c r="S9" s="68">
        <v>2</v>
      </c>
      <c r="T9" s="68">
        <v>2</v>
      </c>
      <c r="U9" s="68">
        <v>2</v>
      </c>
      <c r="V9" s="68">
        <v>48</v>
      </c>
      <c r="W9" s="68">
        <v>48</v>
      </c>
      <c r="X9" s="68">
        <v>30</v>
      </c>
      <c r="Y9" s="68">
        <v>48</v>
      </c>
      <c r="Z9" s="68">
        <v>48</v>
      </c>
      <c r="AA9" s="68">
        <v>10</v>
      </c>
      <c r="AB9" s="68">
        <v>10</v>
      </c>
      <c r="AC9" s="68">
        <v>10</v>
      </c>
      <c r="AD9" s="68">
        <v>10</v>
      </c>
      <c r="AE9" s="68">
        <v>10</v>
      </c>
      <c r="AF9" s="68">
        <v>10</v>
      </c>
      <c r="AG9" s="68">
        <v>10</v>
      </c>
      <c r="AH9" s="68">
        <v>10</v>
      </c>
      <c r="AI9" s="68">
        <v>10</v>
      </c>
      <c r="AJ9" s="68">
        <v>8</v>
      </c>
      <c r="AK9" s="68">
        <v>3</v>
      </c>
      <c r="AL9" s="68">
        <v>2</v>
      </c>
      <c r="AM9" s="68">
        <v>8</v>
      </c>
      <c r="AN9" s="68">
        <v>2</v>
      </c>
      <c r="AO9" s="68">
        <v>2</v>
      </c>
      <c r="AP9" s="68">
        <v>1</v>
      </c>
      <c r="AQ9" s="88">
        <f>+SUM(M9:AP9)</f>
        <v>353</v>
      </c>
    </row>
    <row r="10" spans="1:44" x14ac:dyDescent="0.3">
      <c r="A10" s="1">
        <v>4</v>
      </c>
      <c r="B10" s="532"/>
      <c r="C10" s="548"/>
      <c r="D10" s="17" t="str">
        <f>+F111</f>
        <v>TEQUENDAMA</v>
      </c>
      <c r="E10" s="234">
        <v>213042000110</v>
      </c>
      <c r="F10" s="251">
        <v>8.4103144800000003</v>
      </c>
      <c r="G10" s="251">
        <v>-73.877482479999998</v>
      </c>
      <c r="H10" s="236" t="s">
        <v>493</v>
      </c>
      <c r="I10" s="21" t="s">
        <v>494</v>
      </c>
      <c r="J10" s="21"/>
      <c r="K10" s="21"/>
      <c r="L10" s="21">
        <v>9</v>
      </c>
      <c r="M10" s="68" cm="1">
        <f t="array" ref="M10:AO10">+TRANSPOSE(F112:F140)</f>
        <v>0</v>
      </c>
      <c r="N10" s="68">
        <v>0</v>
      </c>
      <c r="O10" s="68">
        <v>0</v>
      </c>
      <c r="P10" s="68">
        <v>0</v>
      </c>
      <c r="Q10" s="68">
        <v>0</v>
      </c>
      <c r="R10" s="68">
        <v>0</v>
      </c>
      <c r="S10" s="68">
        <v>0</v>
      </c>
      <c r="T10" s="68">
        <v>1</v>
      </c>
      <c r="U10" s="68">
        <v>1</v>
      </c>
      <c r="V10" s="68">
        <v>24</v>
      </c>
      <c r="W10" s="68">
        <v>12</v>
      </c>
      <c r="X10" s="68">
        <v>1</v>
      </c>
      <c r="Y10" s="68">
        <v>10</v>
      </c>
      <c r="Z10" s="68">
        <v>10</v>
      </c>
      <c r="AA10" s="68">
        <v>1</v>
      </c>
      <c r="AB10" s="68">
        <v>0</v>
      </c>
      <c r="AC10" s="68">
        <v>1</v>
      </c>
      <c r="AD10" s="68">
        <v>0</v>
      </c>
      <c r="AE10" s="68">
        <v>0</v>
      </c>
      <c r="AF10" s="68">
        <v>0</v>
      </c>
      <c r="AG10" s="68">
        <v>0</v>
      </c>
      <c r="AH10" s="68">
        <v>0</v>
      </c>
      <c r="AI10" s="68">
        <v>0</v>
      </c>
      <c r="AJ10" s="68">
        <v>1</v>
      </c>
      <c r="AK10" s="68">
        <v>0</v>
      </c>
      <c r="AL10" s="68">
        <v>0</v>
      </c>
      <c r="AM10" s="68">
        <v>0</v>
      </c>
      <c r="AN10" s="68">
        <v>0</v>
      </c>
      <c r="AO10" s="68">
        <v>0</v>
      </c>
      <c r="AP10" s="68">
        <v>0</v>
      </c>
      <c r="AQ10" s="88">
        <f t="shared" ref="AQ10" si="0">+SUM(M10:AP10)</f>
        <v>62</v>
      </c>
    </row>
    <row r="11" spans="1:44" x14ac:dyDescent="0.3">
      <c r="A11" s="1">
        <v>5</v>
      </c>
      <c r="B11" s="532"/>
      <c r="C11" s="549"/>
      <c r="D11" s="2" t="s">
        <v>9</v>
      </c>
      <c r="E11" s="234">
        <v>213473000320</v>
      </c>
      <c r="F11" s="252">
        <v>8.2347102569999997</v>
      </c>
      <c r="G11" s="252">
        <v>-74.293507450000007</v>
      </c>
      <c r="H11" s="236" t="s">
        <v>493</v>
      </c>
      <c r="I11" s="21" t="s">
        <v>494</v>
      </c>
      <c r="J11" s="21"/>
      <c r="K11" s="21"/>
      <c r="L11" s="21">
        <v>57</v>
      </c>
      <c r="M11" s="68" cm="1">
        <f t="array" ref="M11:AO11">+TRANSPOSE(G112:G140)</f>
        <v>1</v>
      </c>
      <c r="N11" s="68">
        <v>1</v>
      </c>
      <c r="O11" s="68">
        <v>1</v>
      </c>
      <c r="P11" s="68">
        <v>2</v>
      </c>
      <c r="Q11" s="68">
        <v>1</v>
      </c>
      <c r="R11" s="68">
        <v>1</v>
      </c>
      <c r="S11" s="68">
        <v>2</v>
      </c>
      <c r="T11" s="68">
        <v>2</v>
      </c>
      <c r="U11" s="68">
        <v>1</v>
      </c>
      <c r="V11" s="68">
        <v>24</v>
      </c>
      <c r="W11" s="68">
        <v>12</v>
      </c>
      <c r="X11" s="68">
        <v>5</v>
      </c>
      <c r="Y11" s="68">
        <v>15</v>
      </c>
      <c r="Z11" s="68">
        <v>15</v>
      </c>
      <c r="AA11" s="68">
        <v>2</v>
      </c>
      <c r="AB11" s="68">
        <v>2</v>
      </c>
      <c r="AC11" s="68">
        <v>2</v>
      </c>
      <c r="AD11" s="68">
        <v>2</v>
      </c>
      <c r="AE11" s="68">
        <v>2</v>
      </c>
      <c r="AF11" s="68">
        <v>2</v>
      </c>
      <c r="AG11" s="68">
        <v>2</v>
      </c>
      <c r="AH11" s="68">
        <v>2</v>
      </c>
      <c r="AI11" s="68">
        <v>2</v>
      </c>
      <c r="AJ11" s="68">
        <v>2</v>
      </c>
      <c r="AK11" s="68">
        <v>3</v>
      </c>
      <c r="AL11" s="68">
        <v>1</v>
      </c>
      <c r="AM11" s="68">
        <v>2</v>
      </c>
      <c r="AN11" s="68">
        <v>1</v>
      </c>
      <c r="AO11" s="68">
        <v>1</v>
      </c>
      <c r="AP11" s="68">
        <v>1</v>
      </c>
      <c r="AQ11" s="88">
        <f>+SUM(M11:AP11)</f>
        <v>112</v>
      </c>
    </row>
    <row r="12" spans="1:44" ht="15" customHeight="1" x14ac:dyDescent="0.3">
      <c r="A12" s="535" t="s">
        <v>496</v>
      </c>
      <c r="B12" s="535"/>
      <c r="C12" s="535"/>
      <c r="D12" s="535"/>
      <c r="E12" s="535"/>
      <c r="F12" s="540"/>
      <c r="G12" s="540"/>
      <c r="H12" s="535"/>
      <c r="I12" s="535"/>
      <c r="J12" s="535"/>
      <c r="K12" s="535"/>
      <c r="L12" s="218">
        <f>SUM(L7:L11)</f>
        <v>633</v>
      </c>
      <c r="M12" s="219">
        <f>SUM(M7:M11)</f>
        <v>3</v>
      </c>
      <c r="N12" s="219">
        <f t="shared" ref="N12:AP12" si="1">SUM(N7:N11)</f>
        <v>3</v>
      </c>
      <c r="O12" s="219">
        <f t="shared" si="1"/>
        <v>3</v>
      </c>
      <c r="P12" s="219">
        <f t="shared" si="1"/>
        <v>6</v>
      </c>
      <c r="Q12" s="219">
        <f t="shared" si="1"/>
        <v>4</v>
      </c>
      <c r="R12" s="219">
        <f t="shared" si="1"/>
        <v>4</v>
      </c>
      <c r="S12" s="219">
        <f t="shared" si="1"/>
        <v>6</v>
      </c>
      <c r="T12" s="219">
        <f t="shared" si="1"/>
        <v>9</v>
      </c>
      <c r="U12" s="219">
        <f t="shared" si="1"/>
        <v>8</v>
      </c>
      <c r="V12" s="219">
        <f t="shared" si="1"/>
        <v>144</v>
      </c>
      <c r="W12" s="219">
        <f t="shared" si="1"/>
        <v>108</v>
      </c>
      <c r="X12" s="219">
        <f t="shared" si="1"/>
        <v>48</v>
      </c>
      <c r="Y12" s="219">
        <f t="shared" si="1"/>
        <v>111</v>
      </c>
      <c r="Z12" s="219">
        <f t="shared" si="1"/>
        <v>111</v>
      </c>
      <c r="AA12" s="219">
        <f t="shared" si="1"/>
        <v>20</v>
      </c>
      <c r="AB12" s="219">
        <f t="shared" si="1"/>
        <v>17</v>
      </c>
      <c r="AC12" s="219">
        <f t="shared" si="1"/>
        <v>19</v>
      </c>
      <c r="AD12" s="219">
        <f t="shared" si="1"/>
        <v>17</v>
      </c>
      <c r="AE12" s="219">
        <f t="shared" si="1"/>
        <v>17</v>
      </c>
      <c r="AF12" s="219">
        <f t="shared" si="1"/>
        <v>17</v>
      </c>
      <c r="AG12" s="219">
        <f t="shared" si="1"/>
        <v>17</v>
      </c>
      <c r="AH12" s="219">
        <f t="shared" si="1"/>
        <v>17</v>
      </c>
      <c r="AI12" s="219">
        <f t="shared" si="1"/>
        <v>17</v>
      </c>
      <c r="AJ12" s="219">
        <f t="shared" si="1"/>
        <v>16</v>
      </c>
      <c r="AK12" s="219">
        <f t="shared" si="1"/>
        <v>9</v>
      </c>
      <c r="AL12" s="219">
        <f t="shared" si="1"/>
        <v>4</v>
      </c>
      <c r="AM12" s="219">
        <f t="shared" si="1"/>
        <v>13</v>
      </c>
      <c r="AN12" s="219">
        <f t="shared" si="1"/>
        <v>4</v>
      </c>
      <c r="AO12" s="219">
        <f t="shared" si="1"/>
        <v>4</v>
      </c>
      <c r="AP12" s="219">
        <f t="shared" si="1"/>
        <v>4</v>
      </c>
      <c r="AQ12" s="88"/>
    </row>
    <row r="13" spans="1:44" x14ac:dyDescent="0.3">
      <c r="A13" s="1">
        <v>6</v>
      </c>
      <c r="B13" s="532" t="s">
        <v>497</v>
      </c>
      <c r="C13" s="547">
        <v>213473000052</v>
      </c>
      <c r="D13" s="2" t="str">
        <f>+H111</f>
        <v>BOCA DE LA HONDA</v>
      </c>
      <c r="E13" s="234">
        <v>213473000354</v>
      </c>
      <c r="F13" s="251">
        <v>8.3765304845199999</v>
      </c>
      <c r="G13" s="251">
        <v>-73.877865789699996</v>
      </c>
      <c r="H13" s="233" t="s">
        <v>493</v>
      </c>
      <c r="I13" s="23" t="s">
        <v>495</v>
      </c>
      <c r="J13" s="23"/>
      <c r="K13" s="23"/>
      <c r="L13" s="23">
        <v>396</v>
      </c>
      <c r="M13" s="68" cm="1">
        <f t="array" ref="M13:AO13">+TRANSPOSE(H112:H140)</f>
        <v>0</v>
      </c>
      <c r="N13" s="68">
        <v>0</v>
      </c>
      <c r="O13" s="68">
        <v>0</v>
      </c>
      <c r="P13" s="68">
        <v>0</v>
      </c>
      <c r="Q13" s="68">
        <v>0</v>
      </c>
      <c r="R13" s="68">
        <v>0</v>
      </c>
      <c r="S13" s="68">
        <v>0</v>
      </c>
      <c r="T13" s="68">
        <v>3</v>
      </c>
      <c r="U13" s="68">
        <v>3</v>
      </c>
      <c r="V13" s="68">
        <v>36</v>
      </c>
      <c r="W13" s="68">
        <v>36</v>
      </c>
      <c r="X13" s="68">
        <v>15</v>
      </c>
      <c r="Y13" s="68">
        <v>36</v>
      </c>
      <c r="Z13" s="68">
        <v>36</v>
      </c>
      <c r="AA13" s="68">
        <v>5</v>
      </c>
      <c r="AB13" s="68">
        <v>5</v>
      </c>
      <c r="AC13" s="68">
        <v>5</v>
      </c>
      <c r="AD13" s="68">
        <v>0</v>
      </c>
      <c r="AE13" s="68">
        <v>0</v>
      </c>
      <c r="AF13" s="68">
        <v>0</v>
      </c>
      <c r="AG13" s="68">
        <v>0</v>
      </c>
      <c r="AH13" s="68">
        <v>0</v>
      </c>
      <c r="AI13" s="68">
        <v>0</v>
      </c>
      <c r="AJ13" s="68">
        <v>2</v>
      </c>
      <c r="AK13" s="68">
        <v>3</v>
      </c>
      <c r="AL13" s="68">
        <v>1</v>
      </c>
      <c r="AM13" s="68">
        <v>4</v>
      </c>
      <c r="AN13" s="68">
        <v>1</v>
      </c>
      <c r="AO13" s="68">
        <v>2</v>
      </c>
      <c r="AP13" s="68">
        <v>1</v>
      </c>
      <c r="AQ13" s="88">
        <f t="shared" ref="AQ13:AQ21" si="2">+SUM(M13:AP13)</f>
        <v>194</v>
      </c>
    </row>
    <row r="14" spans="1:44" x14ac:dyDescent="0.3">
      <c r="A14" s="1">
        <v>7</v>
      </c>
      <c r="B14" s="532"/>
      <c r="C14" s="548"/>
      <c r="D14" s="2" t="s">
        <v>498</v>
      </c>
      <c r="E14" s="234">
        <v>213473001008</v>
      </c>
      <c r="F14" s="251">
        <v>8.4686624992800006</v>
      </c>
      <c r="G14" s="251">
        <v>-73.877762555999993</v>
      </c>
      <c r="H14" s="233" t="s">
        <v>493</v>
      </c>
      <c r="I14" s="21" t="s">
        <v>495</v>
      </c>
      <c r="J14" s="23"/>
      <c r="K14" s="23"/>
      <c r="L14" s="23">
        <v>24</v>
      </c>
      <c r="M14" s="68" cm="1">
        <f t="array" ref="M14:AO14">+TRANSPOSE(I112:I140)</f>
        <v>0</v>
      </c>
      <c r="N14" s="68">
        <v>0</v>
      </c>
      <c r="O14" s="68">
        <v>0</v>
      </c>
      <c r="P14" s="68">
        <v>0</v>
      </c>
      <c r="Q14" s="68">
        <v>0</v>
      </c>
      <c r="R14" s="68">
        <v>0</v>
      </c>
      <c r="S14" s="68">
        <v>0</v>
      </c>
      <c r="T14" s="68">
        <v>2</v>
      </c>
      <c r="U14" s="68">
        <v>2</v>
      </c>
      <c r="V14" s="68">
        <v>36</v>
      </c>
      <c r="W14" s="68">
        <v>24</v>
      </c>
      <c r="X14" s="68">
        <v>10</v>
      </c>
      <c r="Y14" s="68">
        <v>24</v>
      </c>
      <c r="Z14" s="68">
        <v>24</v>
      </c>
      <c r="AA14" s="68">
        <v>4</v>
      </c>
      <c r="AB14" s="68">
        <v>4</v>
      </c>
      <c r="AC14" s="68">
        <v>4</v>
      </c>
      <c r="AD14" s="68">
        <v>0</v>
      </c>
      <c r="AE14" s="68">
        <v>0</v>
      </c>
      <c r="AF14" s="68">
        <v>0</v>
      </c>
      <c r="AG14" s="68">
        <v>0</v>
      </c>
      <c r="AH14" s="68">
        <v>0</v>
      </c>
      <c r="AI14" s="68">
        <v>0</v>
      </c>
      <c r="AJ14" s="68">
        <v>1</v>
      </c>
      <c r="AK14" s="68">
        <v>2</v>
      </c>
      <c r="AL14" s="68">
        <v>1</v>
      </c>
      <c r="AM14" s="68">
        <v>2</v>
      </c>
      <c r="AN14" s="68">
        <v>1</v>
      </c>
      <c r="AO14" s="68">
        <v>1</v>
      </c>
      <c r="AP14" s="68">
        <v>1</v>
      </c>
      <c r="AQ14" s="88">
        <f t="shared" si="2"/>
        <v>143</v>
      </c>
    </row>
    <row r="15" spans="1:44" x14ac:dyDescent="0.3">
      <c r="A15" s="1">
        <v>8</v>
      </c>
      <c r="B15" s="532"/>
      <c r="C15" s="548"/>
      <c r="D15" s="18" t="str">
        <f>+J111</f>
        <v>PUERTO RICO</v>
      </c>
      <c r="E15" s="234">
        <v>213473001750</v>
      </c>
      <c r="F15" s="252">
        <v>8.2766224300999998</v>
      </c>
      <c r="G15" s="252">
        <v>-73.869065722000002</v>
      </c>
      <c r="H15" s="233" t="s">
        <v>493</v>
      </c>
      <c r="I15" s="23" t="s">
        <v>494</v>
      </c>
      <c r="J15" s="23"/>
      <c r="K15" s="23"/>
      <c r="L15" s="23">
        <v>19</v>
      </c>
      <c r="M15" s="68" cm="1">
        <f t="array" ref="M15:AO15">+TRANSPOSE(J112:J140)</f>
        <v>0</v>
      </c>
      <c r="N15" s="68">
        <v>0</v>
      </c>
      <c r="O15" s="68">
        <v>0</v>
      </c>
      <c r="P15" s="68">
        <v>0</v>
      </c>
      <c r="Q15" s="68">
        <v>0</v>
      </c>
      <c r="R15" s="68">
        <v>0</v>
      </c>
      <c r="S15" s="68">
        <v>0</v>
      </c>
      <c r="T15" s="68">
        <v>1</v>
      </c>
      <c r="U15" s="68">
        <v>1</v>
      </c>
      <c r="V15" s="68">
        <v>24</v>
      </c>
      <c r="W15" s="68">
        <v>12</v>
      </c>
      <c r="X15" s="68">
        <v>2</v>
      </c>
      <c r="Y15" s="68">
        <v>19</v>
      </c>
      <c r="Z15" s="68">
        <v>19</v>
      </c>
      <c r="AA15" s="68">
        <v>1</v>
      </c>
      <c r="AB15" s="68">
        <v>1</v>
      </c>
      <c r="AC15" s="68">
        <v>1</v>
      </c>
      <c r="AD15" s="68">
        <v>0</v>
      </c>
      <c r="AE15" s="68">
        <v>0</v>
      </c>
      <c r="AF15" s="68">
        <v>0</v>
      </c>
      <c r="AG15" s="68">
        <v>0</v>
      </c>
      <c r="AH15" s="68">
        <v>0</v>
      </c>
      <c r="AI15" s="68">
        <v>0</v>
      </c>
      <c r="AJ15" s="68">
        <v>1</v>
      </c>
      <c r="AK15" s="68">
        <v>0</v>
      </c>
      <c r="AL15" s="68">
        <v>0</v>
      </c>
      <c r="AM15" s="68">
        <v>0</v>
      </c>
      <c r="AN15" s="68">
        <v>0</v>
      </c>
      <c r="AO15" s="68">
        <v>1</v>
      </c>
      <c r="AP15" s="68">
        <v>1</v>
      </c>
      <c r="AQ15" s="88">
        <f t="shared" si="2"/>
        <v>84</v>
      </c>
    </row>
    <row r="16" spans="1:44" x14ac:dyDescent="0.3">
      <c r="A16" s="1">
        <v>9</v>
      </c>
      <c r="B16" s="532"/>
      <c r="C16" s="548"/>
      <c r="D16" s="2" t="str">
        <f>+K111</f>
        <v>SIMOHA</v>
      </c>
      <c r="E16" s="234">
        <v>213473001733</v>
      </c>
      <c r="F16" s="254">
        <v>8.2759857649100006</v>
      </c>
      <c r="G16" s="254">
        <v>-73.895903107699993</v>
      </c>
      <c r="H16" s="233" t="s">
        <v>493</v>
      </c>
      <c r="I16" s="23" t="s">
        <v>494</v>
      </c>
      <c r="J16" s="23"/>
      <c r="K16" s="23"/>
      <c r="L16" s="23">
        <v>7</v>
      </c>
      <c r="M16" s="68" cm="1">
        <f t="array" ref="M16:AO16">+TRANSPOSE(K112:K140)</f>
        <v>0</v>
      </c>
      <c r="N16" s="68">
        <v>0</v>
      </c>
      <c r="O16" s="68">
        <v>0</v>
      </c>
      <c r="P16" s="68">
        <v>0</v>
      </c>
      <c r="Q16" s="68">
        <v>0</v>
      </c>
      <c r="R16" s="68">
        <v>0</v>
      </c>
      <c r="S16" s="68">
        <v>0</v>
      </c>
      <c r="T16" s="68">
        <v>1</v>
      </c>
      <c r="U16" s="68">
        <v>1</v>
      </c>
      <c r="V16" s="68">
        <v>24</v>
      </c>
      <c r="W16" s="68">
        <v>12</v>
      </c>
      <c r="X16" s="68">
        <v>1</v>
      </c>
      <c r="Y16" s="68">
        <v>7</v>
      </c>
      <c r="Z16" s="68">
        <v>7</v>
      </c>
      <c r="AA16" s="68">
        <v>1</v>
      </c>
      <c r="AB16" s="68">
        <v>1</v>
      </c>
      <c r="AC16" s="68">
        <v>1</v>
      </c>
      <c r="AD16" s="68">
        <v>0</v>
      </c>
      <c r="AE16" s="68">
        <v>0</v>
      </c>
      <c r="AF16" s="68">
        <v>0</v>
      </c>
      <c r="AG16" s="68">
        <v>0</v>
      </c>
      <c r="AH16" s="68">
        <v>0</v>
      </c>
      <c r="AI16" s="68">
        <v>0</v>
      </c>
      <c r="AJ16" s="68">
        <v>1</v>
      </c>
      <c r="AK16" s="68">
        <v>0</v>
      </c>
      <c r="AL16" s="68">
        <v>0</v>
      </c>
      <c r="AM16" s="68">
        <v>0</v>
      </c>
      <c r="AN16" s="68">
        <v>0</v>
      </c>
      <c r="AO16" s="68">
        <v>1</v>
      </c>
      <c r="AP16" s="68">
        <v>0</v>
      </c>
      <c r="AQ16" s="88">
        <f t="shared" si="2"/>
        <v>58</v>
      </c>
    </row>
    <row r="17" spans="1:43" x14ac:dyDescent="0.3">
      <c r="A17" s="1">
        <v>10</v>
      </c>
      <c r="B17" s="532"/>
      <c r="C17" s="548"/>
      <c r="D17" s="2" t="str">
        <f>+L111</f>
        <v>LA PALMA PRINCIPAL</v>
      </c>
      <c r="E17" s="234">
        <v>213473000052</v>
      </c>
      <c r="F17" s="254">
        <v>8.4685886803999999</v>
      </c>
      <c r="G17" s="254">
        <v>-73.877873161500005</v>
      </c>
      <c r="H17" s="233" t="s">
        <v>493</v>
      </c>
      <c r="I17" s="21" t="s">
        <v>495</v>
      </c>
      <c r="J17" s="23"/>
      <c r="K17" s="23"/>
      <c r="L17" s="23">
        <v>198</v>
      </c>
      <c r="M17" s="68" cm="1">
        <f t="array" ref="M17:AO17">+TRANSPOSE(L112:L140)</f>
        <v>1</v>
      </c>
      <c r="N17" s="68">
        <v>1</v>
      </c>
      <c r="O17" s="68">
        <v>1</v>
      </c>
      <c r="P17" s="68">
        <v>2</v>
      </c>
      <c r="Q17" s="68">
        <v>2</v>
      </c>
      <c r="R17" s="68">
        <v>2</v>
      </c>
      <c r="S17" s="68">
        <v>1</v>
      </c>
      <c r="T17" s="68">
        <v>2</v>
      </c>
      <c r="U17" s="68">
        <v>2</v>
      </c>
      <c r="V17" s="68">
        <v>36</v>
      </c>
      <c r="W17" s="68">
        <v>24</v>
      </c>
      <c r="X17" s="68">
        <v>10</v>
      </c>
      <c r="Y17" s="68">
        <v>24</v>
      </c>
      <c r="Z17" s="68">
        <v>24</v>
      </c>
      <c r="AA17" s="68">
        <v>4</v>
      </c>
      <c r="AB17" s="68">
        <v>4</v>
      </c>
      <c r="AC17" s="68">
        <v>4</v>
      </c>
      <c r="AD17" s="68">
        <v>4</v>
      </c>
      <c r="AE17" s="68">
        <v>4</v>
      </c>
      <c r="AF17" s="68">
        <v>4</v>
      </c>
      <c r="AG17" s="68">
        <v>4</v>
      </c>
      <c r="AH17" s="68">
        <v>4</v>
      </c>
      <c r="AI17" s="68">
        <v>4</v>
      </c>
      <c r="AJ17" s="68">
        <v>3</v>
      </c>
      <c r="AK17" s="68">
        <v>2</v>
      </c>
      <c r="AL17" s="68">
        <v>1</v>
      </c>
      <c r="AM17" s="68">
        <v>2</v>
      </c>
      <c r="AN17" s="68">
        <v>1</v>
      </c>
      <c r="AO17" s="68">
        <v>2</v>
      </c>
      <c r="AP17" s="68">
        <v>1</v>
      </c>
      <c r="AQ17" s="88">
        <f t="shared" si="2"/>
        <v>180</v>
      </c>
    </row>
    <row r="18" spans="1:43" x14ac:dyDescent="0.3">
      <c r="A18" s="1">
        <v>11</v>
      </c>
      <c r="B18" s="532"/>
      <c r="C18" s="548"/>
      <c r="D18" s="18" t="str">
        <f>+M111</f>
        <v>LA ARCADIA</v>
      </c>
      <c r="E18" s="234">
        <v>213473000788</v>
      </c>
      <c r="F18" s="253">
        <v>8.4685652475200008</v>
      </c>
      <c r="G18" s="253">
        <v>-73.877728030599997</v>
      </c>
      <c r="H18" s="233" t="s">
        <v>493</v>
      </c>
      <c r="I18" s="23" t="s">
        <v>499</v>
      </c>
      <c r="J18" s="23"/>
      <c r="K18" s="23"/>
      <c r="L18" s="23">
        <v>41</v>
      </c>
      <c r="M18" s="68" cm="1">
        <f t="array" ref="M18:AO18">+TRANSPOSE(M112:M140)</f>
        <v>0</v>
      </c>
      <c r="N18" s="68">
        <v>0</v>
      </c>
      <c r="O18" s="68">
        <v>0</v>
      </c>
      <c r="P18" s="68">
        <v>0</v>
      </c>
      <c r="Q18" s="68">
        <v>0</v>
      </c>
      <c r="R18" s="68">
        <v>0</v>
      </c>
      <c r="S18" s="68">
        <v>0</v>
      </c>
      <c r="T18" s="68">
        <v>1</v>
      </c>
      <c r="U18" s="68">
        <v>1</v>
      </c>
      <c r="V18" s="68">
        <v>24</v>
      </c>
      <c r="W18" s="68">
        <v>24</v>
      </c>
      <c r="X18" s="68">
        <v>5</v>
      </c>
      <c r="Y18" s="68">
        <v>24</v>
      </c>
      <c r="Z18" s="68">
        <v>24</v>
      </c>
      <c r="AA18" s="68">
        <v>3</v>
      </c>
      <c r="AB18" s="68">
        <v>3</v>
      </c>
      <c r="AC18" s="68">
        <v>3</v>
      </c>
      <c r="AD18" s="68">
        <v>0</v>
      </c>
      <c r="AE18" s="68">
        <v>0</v>
      </c>
      <c r="AF18" s="68">
        <v>0</v>
      </c>
      <c r="AG18" s="68">
        <v>0</v>
      </c>
      <c r="AH18" s="68">
        <v>0</v>
      </c>
      <c r="AI18" s="68">
        <v>0</v>
      </c>
      <c r="AJ18" s="68">
        <v>1</v>
      </c>
      <c r="AK18" s="68">
        <v>2</v>
      </c>
      <c r="AL18" s="68">
        <v>1</v>
      </c>
      <c r="AM18" s="68">
        <v>1</v>
      </c>
      <c r="AN18" s="68">
        <v>1</v>
      </c>
      <c r="AO18" s="68">
        <v>1</v>
      </c>
      <c r="AP18" s="68">
        <v>1</v>
      </c>
      <c r="AQ18" s="88">
        <f t="shared" si="2"/>
        <v>120</v>
      </c>
    </row>
    <row r="19" spans="1:43" x14ac:dyDescent="0.3">
      <c r="A19" s="1">
        <v>12</v>
      </c>
      <c r="B19" s="532"/>
      <c r="C19" s="548"/>
      <c r="D19" s="17" t="str">
        <f>+N111</f>
        <v>LA ESMERALDA</v>
      </c>
      <c r="E19" s="234">
        <v>213473000079</v>
      </c>
      <c r="F19" s="252">
        <v>8.3305609999999994</v>
      </c>
      <c r="G19" s="252">
        <v>-73.866429999999994</v>
      </c>
      <c r="H19" s="233" t="s">
        <v>493</v>
      </c>
      <c r="I19" s="21" t="s">
        <v>495</v>
      </c>
      <c r="J19" s="23"/>
      <c r="K19" s="23"/>
      <c r="L19" s="23">
        <v>148</v>
      </c>
      <c r="M19" s="68" cm="1">
        <f t="array" ref="M19:AO19">+TRANSPOSE(N112:N140)</f>
        <v>0</v>
      </c>
      <c r="N19" s="68">
        <v>0</v>
      </c>
      <c r="O19" s="68">
        <v>0</v>
      </c>
      <c r="P19" s="68">
        <v>0</v>
      </c>
      <c r="Q19" s="68">
        <v>0</v>
      </c>
      <c r="R19" s="68">
        <v>0</v>
      </c>
      <c r="S19" s="68">
        <v>0</v>
      </c>
      <c r="T19" s="68">
        <v>2</v>
      </c>
      <c r="U19" s="68">
        <v>2</v>
      </c>
      <c r="V19" s="68">
        <v>36</v>
      </c>
      <c r="W19" s="68">
        <v>36</v>
      </c>
      <c r="X19" s="68">
        <v>10</v>
      </c>
      <c r="Y19" s="68">
        <v>24</v>
      </c>
      <c r="Z19" s="68">
        <v>24</v>
      </c>
      <c r="AA19" s="68">
        <v>4</v>
      </c>
      <c r="AB19" s="68">
        <v>4</v>
      </c>
      <c r="AC19" s="68">
        <v>4</v>
      </c>
      <c r="AD19" s="68">
        <v>0</v>
      </c>
      <c r="AE19" s="68">
        <v>0</v>
      </c>
      <c r="AF19" s="68">
        <v>0</v>
      </c>
      <c r="AG19" s="68">
        <v>0</v>
      </c>
      <c r="AH19" s="68">
        <v>0</v>
      </c>
      <c r="AI19" s="68">
        <v>0</v>
      </c>
      <c r="AJ19" s="68">
        <v>1</v>
      </c>
      <c r="AK19" s="68">
        <v>3</v>
      </c>
      <c r="AL19" s="68">
        <v>1</v>
      </c>
      <c r="AM19" s="68">
        <v>2</v>
      </c>
      <c r="AN19" s="68">
        <v>1</v>
      </c>
      <c r="AO19" s="68">
        <v>1</v>
      </c>
      <c r="AP19" s="68">
        <v>1</v>
      </c>
      <c r="AQ19" s="88">
        <f t="shared" si="2"/>
        <v>156</v>
      </c>
    </row>
    <row r="20" spans="1:43" x14ac:dyDescent="0.3">
      <c r="A20" s="1">
        <v>13</v>
      </c>
      <c r="B20" s="532"/>
      <c r="C20" s="548"/>
      <c r="D20" s="17" t="str">
        <f>+O111</f>
        <v>LA HORNILLA</v>
      </c>
      <c r="E20" s="234">
        <v>213473001016</v>
      </c>
      <c r="F20" s="253">
        <v>8.347185283</v>
      </c>
      <c r="G20" s="253">
        <v>-73.8835358364</v>
      </c>
      <c r="H20" s="233" t="s">
        <v>493</v>
      </c>
      <c r="I20" s="23" t="s">
        <v>494</v>
      </c>
      <c r="J20" s="23"/>
      <c r="K20" s="23"/>
      <c r="L20" s="23">
        <v>10</v>
      </c>
      <c r="M20" s="68" cm="1">
        <f t="array" ref="M20:AO20">+TRANSPOSE(O112:O140)</f>
        <v>0</v>
      </c>
      <c r="N20" s="68">
        <v>0</v>
      </c>
      <c r="O20" s="68">
        <v>0</v>
      </c>
      <c r="P20" s="68">
        <v>0</v>
      </c>
      <c r="Q20" s="68">
        <v>0</v>
      </c>
      <c r="R20" s="68">
        <v>0</v>
      </c>
      <c r="S20" s="68">
        <v>0</v>
      </c>
      <c r="T20" s="68">
        <v>1</v>
      </c>
      <c r="U20" s="68">
        <v>1</v>
      </c>
      <c r="V20" s="68">
        <v>24</v>
      </c>
      <c r="W20" s="68">
        <v>12</v>
      </c>
      <c r="X20" s="68">
        <v>1</v>
      </c>
      <c r="Y20" s="68">
        <v>10</v>
      </c>
      <c r="Z20" s="68">
        <v>10</v>
      </c>
      <c r="AA20" s="68">
        <v>1</v>
      </c>
      <c r="AB20" s="68">
        <v>1</v>
      </c>
      <c r="AC20" s="68">
        <v>1</v>
      </c>
      <c r="AD20" s="68">
        <v>0</v>
      </c>
      <c r="AE20" s="68">
        <v>0</v>
      </c>
      <c r="AF20" s="68">
        <v>0</v>
      </c>
      <c r="AG20" s="68">
        <v>0</v>
      </c>
      <c r="AH20" s="68">
        <v>0</v>
      </c>
      <c r="AI20" s="68">
        <v>0</v>
      </c>
      <c r="AJ20" s="68">
        <v>1</v>
      </c>
      <c r="AK20" s="68">
        <v>0</v>
      </c>
      <c r="AL20" s="68">
        <v>0</v>
      </c>
      <c r="AM20" s="68">
        <v>0</v>
      </c>
      <c r="AN20" s="68">
        <v>0</v>
      </c>
      <c r="AO20" s="68">
        <v>0</v>
      </c>
      <c r="AP20" s="68">
        <v>1</v>
      </c>
      <c r="AQ20" s="88">
        <f t="shared" si="2"/>
        <v>64</v>
      </c>
    </row>
    <row r="21" spans="1:43" x14ac:dyDescent="0.3">
      <c r="A21" s="64">
        <v>14</v>
      </c>
      <c r="B21" s="532"/>
      <c r="C21" s="549"/>
      <c r="D21" s="189" t="str">
        <f>+P111</f>
        <v>SIMOHITA</v>
      </c>
      <c r="E21" s="232">
        <v>213473001385</v>
      </c>
      <c r="F21" s="252">
        <v>8.3030609999999996</v>
      </c>
      <c r="G21" s="252">
        <v>-73.902817999999996</v>
      </c>
      <c r="H21" s="237" t="s">
        <v>493</v>
      </c>
      <c r="I21" s="21" t="s">
        <v>495</v>
      </c>
      <c r="J21" s="24"/>
      <c r="K21" s="24"/>
      <c r="L21" s="23">
        <v>58</v>
      </c>
      <c r="M21" s="68" cm="1">
        <f t="array" ref="M21:AO21">+TRANSPOSE(P112:P140)</f>
        <v>0</v>
      </c>
      <c r="N21" s="68">
        <v>0</v>
      </c>
      <c r="O21" s="68">
        <v>0</v>
      </c>
      <c r="P21" s="68">
        <v>0</v>
      </c>
      <c r="Q21" s="68">
        <v>0</v>
      </c>
      <c r="R21" s="68">
        <v>0</v>
      </c>
      <c r="S21" s="68">
        <v>0</v>
      </c>
      <c r="T21" s="68">
        <v>1</v>
      </c>
      <c r="U21" s="68">
        <v>1</v>
      </c>
      <c r="V21" s="68">
        <v>24</v>
      </c>
      <c r="W21" s="68">
        <v>24</v>
      </c>
      <c r="X21" s="68">
        <v>5</v>
      </c>
      <c r="Y21" s="68">
        <v>24</v>
      </c>
      <c r="Z21" s="68">
        <v>24</v>
      </c>
      <c r="AA21" s="68">
        <v>3</v>
      </c>
      <c r="AB21" s="68">
        <v>3</v>
      </c>
      <c r="AC21" s="68">
        <v>3</v>
      </c>
      <c r="AD21" s="68">
        <v>0</v>
      </c>
      <c r="AE21" s="68">
        <v>0</v>
      </c>
      <c r="AF21" s="68">
        <v>0</v>
      </c>
      <c r="AG21" s="68">
        <v>0</v>
      </c>
      <c r="AH21" s="68">
        <v>0</v>
      </c>
      <c r="AI21" s="68">
        <v>0</v>
      </c>
      <c r="AJ21" s="68">
        <v>1</v>
      </c>
      <c r="AK21" s="68">
        <v>2</v>
      </c>
      <c r="AL21" s="68">
        <v>1</v>
      </c>
      <c r="AM21" s="68">
        <v>1</v>
      </c>
      <c r="AN21" s="68">
        <v>1</v>
      </c>
      <c r="AO21" s="68">
        <v>1</v>
      </c>
      <c r="AP21" s="68">
        <v>1</v>
      </c>
      <c r="AQ21" s="88">
        <f t="shared" si="2"/>
        <v>120</v>
      </c>
    </row>
    <row r="22" spans="1:43" ht="15" customHeight="1" x14ac:dyDescent="0.3">
      <c r="A22" s="535" t="s">
        <v>496</v>
      </c>
      <c r="B22" s="535"/>
      <c r="C22" s="535"/>
      <c r="D22" s="535"/>
      <c r="E22" s="535"/>
      <c r="F22" s="540"/>
      <c r="G22" s="540"/>
      <c r="H22" s="535"/>
      <c r="I22" s="535"/>
      <c r="J22" s="535"/>
      <c r="K22" s="535"/>
      <c r="L22" s="196">
        <f>SUM(L13:L21)</f>
        <v>901</v>
      </c>
      <c r="M22" s="219">
        <f>SUM(M13:M21)</f>
        <v>1</v>
      </c>
      <c r="N22" s="219">
        <f t="shared" ref="N22:AP22" si="3">SUM(N13:N21)</f>
        <v>1</v>
      </c>
      <c r="O22" s="219">
        <f t="shared" si="3"/>
        <v>1</v>
      </c>
      <c r="P22" s="219">
        <f t="shared" si="3"/>
        <v>2</v>
      </c>
      <c r="Q22" s="219">
        <f t="shared" si="3"/>
        <v>2</v>
      </c>
      <c r="R22" s="219">
        <f t="shared" si="3"/>
        <v>2</v>
      </c>
      <c r="S22" s="219">
        <f t="shared" si="3"/>
        <v>1</v>
      </c>
      <c r="T22" s="219">
        <f t="shared" si="3"/>
        <v>14</v>
      </c>
      <c r="U22" s="219">
        <f t="shared" si="3"/>
        <v>14</v>
      </c>
      <c r="V22" s="219">
        <f t="shared" si="3"/>
        <v>264</v>
      </c>
      <c r="W22" s="219">
        <f t="shared" si="3"/>
        <v>204</v>
      </c>
      <c r="X22" s="219">
        <f t="shared" si="3"/>
        <v>59</v>
      </c>
      <c r="Y22" s="219">
        <f t="shared" si="3"/>
        <v>192</v>
      </c>
      <c r="Z22" s="219">
        <f t="shared" si="3"/>
        <v>192</v>
      </c>
      <c r="AA22" s="219">
        <f t="shared" si="3"/>
        <v>26</v>
      </c>
      <c r="AB22" s="219">
        <f t="shared" si="3"/>
        <v>26</v>
      </c>
      <c r="AC22" s="219">
        <f t="shared" si="3"/>
        <v>26</v>
      </c>
      <c r="AD22" s="219">
        <f t="shared" si="3"/>
        <v>4</v>
      </c>
      <c r="AE22" s="219">
        <f t="shared" si="3"/>
        <v>4</v>
      </c>
      <c r="AF22" s="219">
        <f t="shared" si="3"/>
        <v>4</v>
      </c>
      <c r="AG22" s="219">
        <f t="shared" si="3"/>
        <v>4</v>
      </c>
      <c r="AH22" s="219">
        <f t="shared" si="3"/>
        <v>4</v>
      </c>
      <c r="AI22" s="219">
        <f t="shared" si="3"/>
        <v>4</v>
      </c>
      <c r="AJ22" s="219">
        <f t="shared" si="3"/>
        <v>12</v>
      </c>
      <c r="AK22" s="219">
        <f t="shared" si="3"/>
        <v>14</v>
      </c>
      <c r="AL22" s="219">
        <f t="shared" si="3"/>
        <v>6</v>
      </c>
      <c r="AM22" s="219">
        <f t="shared" si="3"/>
        <v>12</v>
      </c>
      <c r="AN22" s="219">
        <f t="shared" si="3"/>
        <v>6</v>
      </c>
      <c r="AO22" s="219">
        <f t="shared" si="3"/>
        <v>10</v>
      </c>
      <c r="AP22" s="219">
        <f t="shared" si="3"/>
        <v>8</v>
      </c>
      <c r="AQ22" s="88"/>
    </row>
    <row r="23" spans="1:43" x14ac:dyDescent="0.3">
      <c r="A23" s="1">
        <v>15</v>
      </c>
      <c r="B23" s="531" t="s">
        <v>500</v>
      </c>
      <c r="C23" s="547">
        <v>213160000060</v>
      </c>
      <c r="D23" s="17" t="str" cm="1">
        <f t="array" ref="D23:D40">+TRANSPOSE(Q111:AH111)</f>
        <v>EL CAGUI</v>
      </c>
      <c r="E23" s="234">
        <v>213670000641</v>
      </c>
      <c r="F23" s="252">
        <v>7.2128771980000002</v>
      </c>
      <c r="G23" s="252">
        <v>-74.057546619999997</v>
      </c>
      <c r="H23" s="233" t="s">
        <v>493</v>
      </c>
      <c r="I23" s="23" t="s">
        <v>494</v>
      </c>
      <c r="J23" s="23"/>
      <c r="K23" s="23"/>
      <c r="L23" s="23">
        <v>84</v>
      </c>
      <c r="M23" s="68" cm="1">
        <f t="array" ref="M23:AO23">+TRANSPOSE(Q112:Q140)</f>
        <v>1</v>
      </c>
      <c r="N23" s="68">
        <v>1</v>
      </c>
      <c r="O23" s="68">
        <v>1</v>
      </c>
      <c r="P23" s="68">
        <v>2</v>
      </c>
      <c r="Q23" s="68">
        <v>1</v>
      </c>
      <c r="R23" s="68">
        <v>1</v>
      </c>
      <c r="S23" s="68">
        <v>2</v>
      </c>
      <c r="T23" s="68">
        <v>2</v>
      </c>
      <c r="U23" s="68">
        <v>1</v>
      </c>
      <c r="V23" s="68">
        <v>24</v>
      </c>
      <c r="W23" s="68">
        <v>12</v>
      </c>
      <c r="X23" s="68">
        <v>5</v>
      </c>
      <c r="Y23" s="68">
        <v>15</v>
      </c>
      <c r="Z23" s="68">
        <v>15</v>
      </c>
      <c r="AA23" s="68">
        <v>2</v>
      </c>
      <c r="AB23" s="68">
        <v>2</v>
      </c>
      <c r="AC23" s="68">
        <v>2</v>
      </c>
      <c r="AD23" s="68">
        <v>2</v>
      </c>
      <c r="AE23" s="68">
        <v>2</v>
      </c>
      <c r="AF23" s="68">
        <v>2</v>
      </c>
      <c r="AG23" s="68">
        <v>2</v>
      </c>
      <c r="AH23" s="68">
        <v>2</v>
      </c>
      <c r="AI23" s="68">
        <v>2</v>
      </c>
      <c r="AJ23" s="68">
        <v>2</v>
      </c>
      <c r="AK23" s="68">
        <v>3</v>
      </c>
      <c r="AL23" s="68">
        <v>1</v>
      </c>
      <c r="AM23" s="68">
        <v>2</v>
      </c>
      <c r="AN23" s="68">
        <v>1</v>
      </c>
      <c r="AO23" s="68">
        <v>1</v>
      </c>
      <c r="AP23" s="68">
        <v>1</v>
      </c>
      <c r="AQ23" s="88">
        <f t="shared" ref="AQ23:AQ40" si="4">+SUM(M23:AP23)</f>
        <v>112</v>
      </c>
    </row>
    <row r="24" spans="1:43" x14ac:dyDescent="0.3">
      <c r="A24" s="1">
        <v>16</v>
      </c>
      <c r="B24" s="532"/>
      <c r="C24" s="548"/>
      <c r="D24" s="17" t="str">
        <v>LA GRANJA</v>
      </c>
      <c r="E24" s="33">
        <v>213160001350</v>
      </c>
      <c r="F24" s="254">
        <v>7.3991176110000003</v>
      </c>
      <c r="G24" s="254">
        <v>-73.92455855</v>
      </c>
      <c r="H24" s="233" t="s">
        <v>493</v>
      </c>
      <c r="I24" s="23" t="s">
        <v>494</v>
      </c>
      <c r="J24" s="23"/>
      <c r="K24" s="23"/>
      <c r="L24" s="23">
        <v>9</v>
      </c>
      <c r="M24" s="68" cm="1">
        <f t="array" ref="M24:AO24">+TRANSPOSE(R112:R140)</f>
        <v>0</v>
      </c>
      <c r="N24" s="68">
        <v>0</v>
      </c>
      <c r="O24" s="68">
        <v>0</v>
      </c>
      <c r="P24" s="68">
        <v>0</v>
      </c>
      <c r="Q24" s="68">
        <v>0</v>
      </c>
      <c r="R24" s="68">
        <v>0</v>
      </c>
      <c r="S24" s="68">
        <v>0</v>
      </c>
      <c r="T24" s="68">
        <v>1</v>
      </c>
      <c r="U24" s="68">
        <v>1</v>
      </c>
      <c r="V24" s="68">
        <v>24</v>
      </c>
      <c r="W24" s="68">
        <v>12</v>
      </c>
      <c r="X24" s="68">
        <v>1</v>
      </c>
      <c r="Y24" s="68">
        <v>10</v>
      </c>
      <c r="Z24" s="68">
        <v>10</v>
      </c>
      <c r="AA24" s="68">
        <v>1</v>
      </c>
      <c r="AB24" s="68">
        <v>1</v>
      </c>
      <c r="AC24" s="68">
        <v>1</v>
      </c>
      <c r="AD24" s="68">
        <v>0</v>
      </c>
      <c r="AE24" s="68">
        <v>0</v>
      </c>
      <c r="AF24" s="68">
        <v>0</v>
      </c>
      <c r="AG24" s="68">
        <v>0</v>
      </c>
      <c r="AH24" s="68">
        <v>0</v>
      </c>
      <c r="AI24" s="68">
        <v>0</v>
      </c>
      <c r="AJ24" s="68">
        <v>1</v>
      </c>
      <c r="AK24" s="68">
        <v>0</v>
      </c>
      <c r="AL24" s="68">
        <v>0</v>
      </c>
      <c r="AM24" s="68">
        <v>0</v>
      </c>
      <c r="AN24" s="68">
        <v>0</v>
      </c>
      <c r="AO24" s="68">
        <v>1</v>
      </c>
      <c r="AP24" s="68">
        <v>0</v>
      </c>
      <c r="AQ24" s="88">
        <f t="shared" si="4"/>
        <v>64</v>
      </c>
    </row>
    <row r="25" spans="1:43" x14ac:dyDescent="0.3">
      <c r="A25" s="1">
        <v>17</v>
      </c>
      <c r="B25" s="532"/>
      <c r="C25" s="548"/>
      <c r="D25" s="17" t="str">
        <v>EL DIAMANTE</v>
      </c>
      <c r="E25" s="234">
        <v>213160001287</v>
      </c>
      <c r="F25" s="255">
        <v>7.2444778535000003</v>
      </c>
      <c r="G25" s="255">
        <v>-74.007575372600002</v>
      </c>
      <c r="H25" s="233" t="s">
        <v>493</v>
      </c>
      <c r="I25" s="23" t="s">
        <v>494</v>
      </c>
      <c r="J25" s="23"/>
      <c r="K25" s="23"/>
      <c r="L25" s="23">
        <v>28</v>
      </c>
      <c r="M25" s="68" cm="1">
        <f t="array" ref="M25:AO25">+TRANSPOSE(S112:S140)</f>
        <v>0</v>
      </c>
      <c r="N25" s="68">
        <v>0</v>
      </c>
      <c r="O25" s="68">
        <v>0</v>
      </c>
      <c r="P25" s="68">
        <v>0</v>
      </c>
      <c r="Q25" s="68">
        <v>0</v>
      </c>
      <c r="R25" s="68">
        <v>0</v>
      </c>
      <c r="S25" s="68">
        <v>0</v>
      </c>
      <c r="T25" s="68">
        <v>1</v>
      </c>
      <c r="U25" s="68">
        <v>1</v>
      </c>
      <c r="V25" s="68">
        <v>24</v>
      </c>
      <c r="W25" s="68">
        <v>12</v>
      </c>
      <c r="X25" s="68">
        <v>2</v>
      </c>
      <c r="Y25" s="68">
        <v>24</v>
      </c>
      <c r="Z25" s="68">
        <v>24</v>
      </c>
      <c r="AA25" s="68">
        <v>1</v>
      </c>
      <c r="AB25" s="68">
        <v>1</v>
      </c>
      <c r="AC25" s="68">
        <v>1</v>
      </c>
      <c r="AD25" s="68">
        <v>0</v>
      </c>
      <c r="AE25" s="68">
        <v>0</v>
      </c>
      <c r="AF25" s="68">
        <v>0</v>
      </c>
      <c r="AG25" s="68">
        <v>0</v>
      </c>
      <c r="AH25" s="68">
        <v>0</v>
      </c>
      <c r="AI25" s="68">
        <v>0</v>
      </c>
      <c r="AJ25" s="68">
        <v>1</v>
      </c>
      <c r="AK25" s="68">
        <v>0</v>
      </c>
      <c r="AL25" s="68">
        <v>0</v>
      </c>
      <c r="AM25" s="68">
        <v>0</v>
      </c>
      <c r="AN25" s="68">
        <v>0</v>
      </c>
      <c r="AO25" s="68">
        <v>1</v>
      </c>
      <c r="AP25" s="68">
        <v>1</v>
      </c>
      <c r="AQ25" s="88">
        <f t="shared" si="4"/>
        <v>94</v>
      </c>
    </row>
    <row r="26" spans="1:43" x14ac:dyDescent="0.3">
      <c r="A26" s="1">
        <v>18</v>
      </c>
      <c r="B26" s="532"/>
      <c r="C26" s="548"/>
      <c r="D26" s="18" t="str">
        <v>EL FIRME</v>
      </c>
      <c r="E26" s="234">
        <v>213160001341</v>
      </c>
      <c r="F26" s="251">
        <v>7.3994745310000001</v>
      </c>
      <c r="G26" s="251">
        <v>-73.958537250000006</v>
      </c>
      <c r="H26" s="233" t="s">
        <v>493</v>
      </c>
      <c r="I26" s="23" t="s">
        <v>494</v>
      </c>
      <c r="J26" s="23"/>
      <c r="K26" s="23"/>
      <c r="L26" s="23">
        <v>11</v>
      </c>
      <c r="M26" s="68" cm="1">
        <f t="array" ref="M26:AO26">+TRANSPOSE(T112:T140)</f>
        <v>0</v>
      </c>
      <c r="N26" s="68">
        <v>0</v>
      </c>
      <c r="O26" s="68">
        <v>0</v>
      </c>
      <c r="P26" s="68">
        <v>0</v>
      </c>
      <c r="Q26" s="68">
        <v>0</v>
      </c>
      <c r="R26" s="68">
        <v>0</v>
      </c>
      <c r="S26" s="68">
        <v>0</v>
      </c>
      <c r="T26" s="68">
        <v>1</v>
      </c>
      <c r="U26" s="68">
        <v>1</v>
      </c>
      <c r="V26" s="68">
        <v>24</v>
      </c>
      <c r="W26" s="68">
        <v>12</v>
      </c>
      <c r="X26" s="68">
        <v>1</v>
      </c>
      <c r="Y26" s="68">
        <v>11</v>
      </c>
      <c r="Z26" s="68">
        <v>11</v>
      </c>
      <c r="AA26" s="68">
        <v>1</v>
      </c>
      <c r="AB26" s="68">
        <v>1</v>
      </c>
      <c r="AC26" s="68">
        <v>1</v>
      </c>
      <c r="AD26" s="68">
        <v>0</v>
      </c>
      <c r="AE26" s="68">
        <v>0</v>
      </c>
      <c r="AF26" s="68">
        <v>0</v>
      </c>
      <c r="AG26" s="68">
        <v>0</v>
      </c>
      <c r="AH26" s="68">
        <v>0</v>
      </c>
      <c r="AI26" s="68">
        <v>0</v>
      </c>
      <c r="AJ26" s="68">
        <v>1</v>
      </c>
      <c r="AK26" s="68">
        <v>0</v>
      </c>
      <c r="AL26" s="68">
        <v>0</v>
      </c>
      <c r="AM26" s="68">
        <v>0</v>
      </c>
      <c r="AN26" s="68">
        <v>0</v>
      </c>
      <c r="AO26" s="68">
        <v>1</v>
      </c>
      <c r="AP26" s="68">
        <v>1</v>
      </c>
      <c r="AQ26" s="88">
        <f t="shared" si="4"/>
        <v>67</v>
      </c>
    </row>
    <row r="27" spans="1:43" x14ac:dyDescent="0.3">
      <c r="A27" s="1">
        <v>19</v>
      </c>
      <c r="B27" s="532"/>
      <c r="C27" s="548"/>
      <c r="D27" s="2" t="str">
        <v>LIMON ALTO</v>
      </c>
      <c r="E27" s="234">
        <v>213670000994</v>
      </c>
      <c r="F27" s="252">
        <v>7.2128771980000002</v>
      </c>
      <c r="G27" s="252">
        <v>-74.057546619999997</v>
      </c>
      <c r="H27" s="233" t="s">
        <v>493</v>
      </c>
      <c r="I27" s="23" t="s">
        <v>501</v>
      </c>
      <c r="J27" s="23"/>
      <c r="K27" s="23"/>
      <c r="L27" s="23">
        <v>20</v>
      </c>
      <c r="M27" s="68" cm="1">
        <f t="array" ref="M27:AO27">+TRANSPOSE(U112:U140)</f>
        <v>0</v>
      </c>
      <c r="N27" s="68">
        <v>0</v>
      </c>
      <c r="O27" s="68">
        <v>0</v>
      </c>
      <c r="P27" s="68">
        <v>0</v>
      </c>
      <c r="Q27" s="68">
        <v>0</v>
      </c>
      <c r="R27" s="68">
        <v>0</v>
      </c>
      <c r="S27" s="68">
        <v>0</v>
      </c>
      <c r="T27" s="68">
        <v>1</v>
      </c>
      <c r="U27" s="68">
        <v>1</v>
      </c>
      <c r="V27" s="68">
        <v>24</v>
      </c>
      <c r="W27" s="68">
        <v>12</v>
      </c>
      <c r="X27" s="68">
        <v>2</v>
      </c>
      <c r="Y27" s="68">
        <v>24</v>
      </c>
      <c r="Z27" s="68">
        <v>20</v>
      </c>
      <c r="AA27" s="68">
        <v>1</v>
      </c>
      <c r="AB27" s="68">
        <v>1</v>
      </c>
      <c r="AC27" s="68">
        <v>1</v>
      </c>
      <c r="AD27" s="68">
        <v>0</v>
      </c>
      <c r="AE27" s="68">
        <v>0</v>
      </c>
      <c r="AF27" s="68">
        <v>0</v>
      </c>
      <c r="AG27" s="68">
        <v>0</v>
      </c>
      <c r="AH27" s="68">
        <v>0</v>
      </c>
      <c r="AI27" s="68">
        <v>0</v>
      </c>
      <c r="AJ27" s="68">
        <v>1</v>
      </c>
      <c r="AK27" s="68">
        <v>0</v>
      </c>
      <c r="AL27" s="68">
        <v>0</v>
      </c>
      <c r="AM27" s="68">
        <v>0</v>
      </c>
      <c r="AN27" s="68">
        <v>0</v>
      </c>
      <c r="AO27" s="68">
        <v>1</v>
      </c>
      <c r="AP27" s="68">
        <v>1</v>
      </c>
      <c r="AQ27" s="88">
        <f t="shared" si="4"/>
        <v>90</v>
      </c>
    </row>
    <row r="28" spans="1:43" x14ac:dyDescent="0.3">
      <c r="A28" s="1">
        <v>20</v>
      </c>
      <c r="B28" s="532"/>
      <c r="C28" s="548"/>
      <c r="D28" s="2" t="str">
        <v>EL PORVENIR</v>
      </c>
      <c r="E28" s="33">
        <v>213160800015</v>
      </c>
      <c r="F28" s="254">
        <v>7.3719203719999999</v>
      </c>
      <c r="G28" s="254">
        <v>-73.940691290000004</v>
      </c>
      <c r="H28" s="233" t="s">
        <v>493</v>
      </c>
      <c r="I28" s="23" t="s">
        <v>494</v>
      </c>
      <c r="J28" s="23"/>
      <c r="K28" s="23"/>
      <c r="L28" s="23">
        <v>10</v>
      </c>
      <c r="M28" s="68" cm="1">
        <f t="array" ref="M28:AO28">+TRANSPOSE(V112:V140)</f>
        <v>0</v>
      </c>
      <c r="N28" s="68">
        <v>0</v>
      </c>
      <c r="O28" s="68">
        <v>0</v>
      </c>
      <c r="P28" s="68">
        <v>0</v>
      </c>
      <c r="Q28" s="68">
        <v>0</v>
      </c>
      <c r="R28" s="68">
        <v>0</v>
      </c>
      <c r="S28" s="68">
        <v>0</v>
      </c>
      <c r="T28" s="68">
        <v>2</v>
      </c>
      <c r="U28" s="68">
        <v>2</v>
      </c>
      <c r="V28" s="68">
        <v>24</v>
      </c>
      <c r="W28" s="68">
        <v>20</v>
      </c>
      <c r="X28" s="68">
        <v>20</v>
      </c>
      <c r="Y28" s="68">
        <v>20</v>
      </c>
      <c r="Z28" s="68">
        <v>10</v>
      </c>
      <c r="AA28" s="68">
        <v>3</v>
      </c>
      <c r="AB28" s="68">
        <v>3</v>
      </c>
      <c r="AC28" s="68">
        <v>3</v>
      </c>
      <c r="AD28" s="68">
        <v>3</v>
      </c>
      <c r="AE28" s="68">
        <v>3</v>
      </c>
      <c r="AF28" s="68">
        <v>3</v>
      </c>
      <c r="AG28" s="68">
        <v>3</v>
      </c>
      <c r="AH28" s="68">
        <v>3</v>
      </c>
      <c r="AI28" s="68">
        <v>3</v>
      </c>
      <c r="AJ28" s="68">
        <v>1</v>
      </c>
      <c r="AK28" s="68">
        <v>2</v>
      </c>
      <c r="AL28" s="68">
        <v>1</v>
      </c>
      <c r="AM28" s="68">
        <v>2</v>
      </c>
      <c r="AN28" s="68">
        <v>1</v>
      </c>
      <c r="AO28" s="68">
        <v>2</v>
      </c>
      <c r="AP28" s="68">
        <v>1</v>
      </c>
      <c r="AQ28" s="88">
        <f t="shared" si="4"/>
        <v>135</v>
      </c>
    </row>
    <row r="29" spans="1:43" x14ac:dyDescent="0.3">
      <c r="A29" s="1">
        <v>21</v>
      </c>
      <c r="B29" s="532"/>
      <c r="C29" s="548"/>
      <c r="D29" s="2" t="str">
        <v>LA FLORESTA</v>
      </c>
      <c r="E29" s="234">
        <v>213160001155</v>
      </c>
      <c r="F29" s="253">
        <v>7.3510762940000003</v>
      </c>
      <c r="G29" s="253">
        <v>-74.040914189999995</v>
      </c>
      <c r="H29" s="233" t="s">
        <v>493</v>
      </c>
      <c r="I29" s="23" t="s">
        <v>494</v>
      </c>
      <c r="J29" s="23"/>
      <c r="K29" s="23"/>
      <c r="L29" s="23">
        <v>9</v>
      </c>
      <c r="M29" s="68" cm="1">
        <f t="array" ref="M29:AO29">+TRANSPOSE(W112:W140)</f>
        <v>1</v>
      </c>
      <c r="N29" s="68">
        <v>1</v>
      </c>
      <c r="O29" s="68">
        <v>2</v>
      </c>
      <c r="P29" s="68">
        <v>2</v>
      </c>
      <c r="Q29" s="68">
        <v>2</v>
      </c>
      <c r="R29" s="68">
        <v>2</v>
      </c>
      <c r="S29" s="68">
        <v>1</v>
      </c>
      <c r="T29" s="68">
        <v>1</v>
      </c>
      <c r="U29" s="68">
        <v>1</v>
      </c>
      <c r="V29" s="68">
        <v>24</v>
      </c>
      <c r="W29" s="68">
        <v>12</v>
      </c>
      <c r="X29" s="68">
        <v>1</v>
      </c>
      <c r="Y29" s="68">
        <v>10</v>
      </c>
      <c r="Z29" s="68">
        <v>10</v>
      </c>
      <c r="AA29" s="68">
        <v>1</v>
      </c>
      <c r="AB29" s="68">
        <v>1</v>
      </c>
      <c r="AC29" s="68">
        <v>1</v>
      </c>
      <c r="AD29" s="68">
        <v>1</v>
      </c>
      <c r="AE29" s="68">
        <v>1</v>
      </c>
      <c r="AF29" s="68">
        <v>1</v>
      </c>
      <c r="AG29" s="68">
        <v>1</v>
      </c>
      <c r="AH29" s="68">
        <v>1</v>
      </c>
      <c r="AI29" s="68">
        <v>1</v>
      </c>
      <c r="AJ29" s="68">
        <v>1</v>
      </c>
      <c r="AK29" s="68">
        <v>0</v>
      </c>
      <c r="AL29" s="68">
        <v>0</v>
      </c>
      <c r="AM29" s="68">
        <v>0</v>
      </c>
      <c r="AN29" s="68">
        <v>0</v>
      </c>
      <c r="AO29" s="68">
        <v>1</v>
      </c>
      <c r="AP29" s="68">
        <v>0</v>
      </c>
      <c r="AQ29" s="88">
        <f t="shared" si="4"/>
        <v>81</v>
      </c>
    </row>
    <row r="30" spans="1:43" ht="13.5" thickBot="1" x14ac:dyDescent="0.35">
      <c r="A30" s="1">
        <v>22</v>
      </c>
      <c r="B30" s="532"/>
      <c r="C30" s="548"/>
      <c r="D30" s="2" t="str">
        <v>LA FORTUNA</v>
      </c>
      <c r="E30" s="234">
        <v>213160800031</v>
      </c>
      <c r="F30" s="252">
        <v>7.3719203719999999</v>
      </c>
      <c r="G30" s="252">
        <v>-73.940691290000004</v>
      </c>
      <c r="H30" s="233" t="s">
        <v>493</v>
      </c>
      <c r="I30" s="23" t="s">
        <v>494</v>
      </c>
      <c r="J30" s="23"/>
      <c r="K30" s="23"/>
      <c r="L30" s="23">
        <v>12</v>
      </c>
      <c r="M30" s="68" cm="1">
        <f t="array" ref="M30:AO30">+TRANSPOSE(X112:X140)</f>
        <v>1</v>
      </c>
      <c r="N30" s="68">
        <v>1</v>
      </c>
      <c r="O30" s="68">
        <v>2</v>
      </c>
      <c r="P30" s="68">
        <v>2</v>
      </c>
      <c r="Q30" s="68">
        <v>2</v>
      </c>
      <c r="R30" s="68">
        <v>2</v>
      </c>
      <c r="S30" s="68">
        <v>1</v>
      </c>
      <c r="T30" s="68">
        <v>1</v>
      </c>
      <c r="U30" s="68">
        <v>1</v>
      </c>
      <c r="V30" s="68">
        <v>24</v>
      </c>
      <c r="W30" s="68">
        <v>12</v>
      </c>
      <c r="X30" s="68">
        <v>1</v>
      </c>
      <c r="Y30" s="68">
        <v>12</v>
      </c>
      <c r="Z30" s="68">
        <v>12</v>
      </c>
      <c r="AA30" s="68">
        <v>1</v>
      </c>
      <c r="AB30" s="68">
        <v>1</v>
      </c>
      <c r="AC30" s="68">
        <v>1</v>
      </c>
      <c r="AD30" s="68">
        <v>1</v>
      </c>
      <c r="AE30" s="68">
        <v>1</v>
      </c>
      <c r="AF30" s="68">
        <v>1</v>
      </c>
      <c r="AG30" s="68">
        <v>1</v>
      </c>
      <c r="AH30" s="68">
        <v>1</v>
      </c>
      <c r="AI30" s="68">
        <v>1</v>
      </c>
      <c r="AJ30" s="68">
        <v>1</v>
      </c>
      <c r="AK30" s="68">
        <v>0</v>
      </c>
      <c r="AL30" s="68">
        <v>0</v>
      </c>
      <c r="AM30" s="68">
        <v>0</v>
      </c>
      <c r="AN30" s="68">
        <v>0</v>
      </c>
      <c r="AO30" s="68">
        <v>1</v>
      </c>
      <c r="AP30" s="68">
        <v>1</v>
      </c>
      <c r="AQ30" s="88">
        <f t="shared" si="4"/>
        <v>86</v>
      </c>
    </row>
    <row r="31" spans="1:43" ht="13.5" thickBot="1" x14ac:dyDescent="0.35">
      <c r="A31" s="1">
        <v>23</v>
      </c>
      <c r="B31" s="532"/>
      <c r="C31" s="548"/>
      <c r="D31" s="2" t="str">
        <v>LA PALUA</v>
      </c>
      <c r="E31" s="235">
        <v>213160000094</v>
      </c>
      <c r="F31" s="256">
        <v>7.3644250700000002</v>
      </c>
      <c r="G31" s="256">
        <v>-73.983307440000004</v>
      </c>
      <c r="H31" s="233" t="s">
        <v>493</v>
      </c>
      <c r="I31" s="23" t="s">
        <v>494</v>
      </c>
      <c r="J31" s="23"/>
      <c r="K31" s="23"/>
      <c r="L31" s="23">
        <v>8</v>
      </c>
      <c r="M31" s="68" cm="1">
        <f t="array" ref="M31:AO31">+TRANSPOSE(Y112:Y140)</f>
        <v>1</v>
      </c>
      <c r="N31" s="68">
        <v>1</v>
      </c>
      <c r="O31" s="68">
        <v>2</v>
      </c>
      <c r="P31" s="68">
        <v>2</v>
      </c>
      <c r="Q31" s="68">
        <v>2</v>
      </c>
      <c r="R31" s="68">
        <v>2</v>
      </c>
      <c r="S31" s="68">
        <v>1</v>
      </c>
      <c r="T31" s="68">
        <v>1</v>
      </c>
      <c r="U31" s="68">
        <v>1</v>
      </c>
      <c r="V31" s="68">
        <v>24</v>
      </c>
      <c r="W31" s="68">
        <v>12</v>
      </c>
      <c r="X31" s="68">
        <v>1</v>
      </c>
      <c r="Y31" s="68">
        <v>10</v>
      </c>
      <c r="Z31" s="68">
        <v>10</v>
      </c>
      <c r="AA31" s="68">
        <v>1</v>
      </c>
      <c r="AB31" s="68">
        <v>1</v>
      </c>
      <c r="AC31" s="68">
        <v>1</v>
      </c>
      <c r="AD31" s="68">
        <v>1</v>
      </c>
      <c r="AE31" s="68">
        <v>1</v>
      </c>
      <c r="AF31" s="68">
        <v>1</v>
      </c>
      <c r="AG31" s="68">
        <v>1</v>
      </c>
      <c r="AH31" s="68">
        <v>1</v>
      </c>
      <c r="AI31" s="68">
        <v>1</v>
      </c>
      <c r="AJ31" s="68">
        <v>1</v>
      </c>
      <c r="AK31" s="68">
        <v>0</v>
      </c>
      <c r="AL31" s="68">
        <v>0</v>
      </c>
      <c r="AM31" s="68">
        <v>0</v>
      </c>
      <c r="AN31" s="68">
        <v>0</v>
      </c>
      <c r="AO31" s="68">
        <v>1</v>
      </c>
      <c r="AP31" s="68">
        <v>0</v>
      </c>
      <c r="AQ31" s="88">
        <f t="shared" si="4"/>
        <v>81</v>
      </c>
    </row>
    <row r="32" spans="1:43" x14ac:dyDescent="0.3">
      <c r="A32" s="1">
        <v>24</v>
      </c>
      <c r="B32" s="532"/>
      <c r="C32" s="548"/>
      <c r="D32" s="2" t="str">
        <v>LA PEÑA</v>
      </c>
      <c r="E32" s="234">
        <v>213160000132</v>
      </c>
      <c r="F32" s="251">
        <v>7.3571359999999997</v>
      </c>
      <c r="G32" s="251">
        <v>-73.951217999999997</v>
      </c>
      <c r="H32" s="233" t="s">
        <v>493</v>
      </c>
      <c r="I32" s="23" t="s">
        <v>494</v>
      </c>
      <c r="J32" s="23"/>
      <c r="K32" s="23"/>
      <c r="L32" s="23">
        <v>17</v>
      </c>
      <c r="M32" s="68" cm="1">
        <f t="array" ref="M32:AO32">+TRANSPOSE(Z112:Z140)</f>
        <v>1</v>
      </c>
      <c r="N32" s="68">
        <v>1</v>
      </c>
      <c r="O32" s="68">
        <v>2</v>
      </c>
      <c r="P32" s="68">
        <v>2</v>
      </c>
      <c r="Q32" s="68">
        <v>2</v>
      </c>
      <c r="R32" s="68">
        <v>2</v>
      </c>
      <c r="S32" s="68">
        <v>1</v>
      </c>
      <c r="T32" s="68">
        <v>1</v>
      </c>
      <c r="U32" s="68">
        <v>1</v>
      </c>
      <c r="V32" s="68">
        <v>24</v>
      </c>
      <c r="W32" s="68">
        <v>12</v>
      </c>
      <c r="X32" s="68">
        <v>2</v>
      </c>
      <c r="Y32" s="68">
        <v>17</v>
      </c>
      <c r="Z32" s="68">
        <v>17</v>
      </c>
      <c r="AA32" s="68">
        <v>1</v>
      </c>
      <c r="AB32" s="68">
        <v>1</v>
      </c>
      <c r="AC32" s="68">
        <v>1</v>
      </c>
      <c r="AD32" s="68">
        <v>1</v>
      </c>
      <c r="AE32" s="68">
        <v>1</v>
      </c>
      <c r="AF32" s="68">
        <v>1</v>
      </c>
      <c r="AG32" s="68">
        <v>1</v>
      </c>
      <c r="AH32" s="68">
        <v>1</v>
      </c>
      <c r="AI32" s="68">
        <v>1</v>
      </c>
      <c r="AJ32" s="68">
        <v>1</v>
      </c>
      <c r="AK32" s="68">
        <v>0</v>
      </c>
      <c r="AL32" s="68">
        <v>0</v>
      </c>
      <c r="AM32" s="68">
        <v>0</v>
      </c>
      <c r="AN32" s="68">
        <v>0</v>
      </c>
      <c r="AO32" s="68">
        <v>1</v>
      </c>
      <c r="AP32" s="68">
        <v>1</v>
      </c>
      <c r="AQ32" s="88">
        <f t="shared" si="4"/>
        <v>97</v>
      </c>
    </row>
    <row r="33" spans="1:43" x14ac:dyDescent="0.3">
      <c r="A33" s="1">
        <v>25</v>
      </c>
      <c r="B33" s="532"/>
      <c r="C33" s="548"/>
      <c r="D33" s="2" t="str">
        <v>LA POZA</v>
      </c>
      <c r="E33" s="234">
        <v>213160000043</v>
      </c>
      <c r="F33" s="252">
        <v>7.3144609029999996</v>
      </c>
      <c r="G33" s="252">
        <v>-73.992475130000003</v>
      </c>
      <c r="H33" s="233" t="s">
        <v>493</v>
      </c>
      <c r="I33" s="23" t="s">
        <v>494</v>
      </c>
      <c r="J33" s="23"/>
      <c r="K33" s="23"/>
      <c r="L33" s="23">
        <v>30</v>
      </c>
      <c r="M33" s="68" cm="1">
        <f t="array" ref="M33:AO33">+TRANSPOSE(AA112:AA140)</f>
        <v>1</v>
      </c>
      <c r="N33" s="68">
        <v>1</v>
      </c>
      <c r="O33" s="68">
        <v>2</v>
      </c>
      <c r="P33" s="68">
        <v>2</v>
      </c>
      <c r="Q33" s="68">
        <v>2</v>
      </c>
      <c r="R33" s="68">
        <v>2</v>
      </c>
      <c r="S33" s="68">
        <v>1</v>
      </c>
      <c r="T33" s="68">
        <v>1</v>
      </c>
      <c r="U33" s="68">
        <v>1</v>
      </c>
      <c r="V33" s="68">
        <v>24</v>
      </c>
      <c r="W33" s="68">
        <v>12</v>
      </c>
      <c r="X33" s="68">
        <v>3</v>
      </c>
      <c r="Y33" s="68">
        <v>30</v>
      </c>
      <c r="Z33" s="68">
        <v>30</v>
      </c>
      <c r="AA33" s="68">
        <v>1</v>
      </c>
      <c r="AB33" s="68">
        <v>1</v>
      </c>
      <c r="AC33" s="68">
        <v>1</v>
      </c>
      <c r="AD33" s="68">
        <v>1</v>
      </c>
      <c r="AE33" s="68">
        <v>1</v>
      </c>
      <c r="AF33" s="68">
        <v>1</v>
      </c>
      <c r="AG33" s="68">
        <v>1</v>
      </c>
      <c r="AH33" s="68">
        <v>1</v>
      </c>
      <c r="AI33" s="68">
        <v>1</v>
      </c>
      <c r="AJ33" s="68">
        <v>2</v>
      </c>
      <c r="AK33" s="68">
        <v>1</v>
      </c>
      <c r="AL33" s="68">
        <v>1</v>
      </c>
      <c r="AM33" s="68">
        <v>2</v>
      </c>
      <c r="AN33" s="68">
        <v>1</v>
      </c>
      <c r="AO33" s="68">
        <v>1</v>
      </c>
      <c r="AP33" s="68">
        <v>1</v>
      </c>
      <c r="AQ33" s="88">
        <f t="shared" si="4"/>
        <v>130</v>
      </c>
    </row>
    <row r="34" spans="1:43" x14ac:dyDescent="0.3">
      <c r="A34" s="1">
        <v>26</v>
      </c>
      <c r="B34" s="532"/>
      <c r="C34" s="548"/>
      <c r="D34" s="2" t="str">
        <v>CORONCOROS</v>
      </c>
      <c r="E34" s="234">
        <v>213160001317</v>
      </c>
      <c r="F34" s="257">
        <v>7.3404401029999997</v>
      </c>
      <c r="G34" s="257">
        <v>-73.960393229999994</v>
      </c>
      <c r="H34" s="233" t="s">
        <v>493</v>
      </c>
      <c r="I34" s="23" t="s">
        <v>494</v>
      </c>
      <c r="J34" s="23"/>
      <c r="K34" s="23"/>
      <c r="L34" s="23">
        <v>22</v>
      </c>
      <c r="M34" s="68" cm="1">
        <f t="array" ref="M34:AO34">+TRANSPOSE(AB112:AB140)</f>
        <v>0</v>
      </c>
      <c r="N34" s="68">
        <v>0</v>
      </c>
      <c r="O34" s="68">
        <v>0</v>
      </c>
      <c r="P34" s="68">
        <v>0</v>
      </c>
      <c r="Q34" s="68">
        <v>0</v>
      </c>
      <c r="R34" s="68">
        <v>0</v>
      </c>
      <c r="S34" s="68">
        <v>0</v>
      </c>
      <c r="T34" s="68">
        <v>1</v>
      </c>
      <c r="U34" s="68">
        <v>1</v>
      </c>
      <c r="V34" s="68">
        <v>24</v>
      </c>
      <c r="W34" s="68">
        <v>12</v>
      </c>
      <c r="X34" s="68">
        <v>2</v>
      </c>
      <c r="Y34" s="68">
        <v>24</v>
      </c>
      <c r="Z34" s="68">
        <v>22</v>
      </c>
      <c r="AA34" s="68">
        <v>1</v>
      </c>
      <c r="AB34" s="68">
        <v>1</v>
      </c>
      <c r="AC34" s="68">
        <v>1</v>
      </c>
      <c r="AD34" s="68">
        <v>0</v>
      </c>
      <c r="AE34" s="68">
        <v>0</v>
      </c>
      <c r="AF34" s="68">
        <v>0</v>
      </c>
      <c r="AG34" s="68">
        <v>0</v>
      </c>
      <c r="AH34" s="68">
        <v>0</v>
      </c>
      <c r="AI34" s="68">
        <v>0</v>
      </c>
      <c r="AJ34" s="68">
        <v>1</v>
      </c>
      <c r="AK34" s="68">
        <v>0</v>
      </c>
      <c r="AL34" s="68">
        <v>0</v>
      </c>
      <c r="AM34" s="68">
        <v>0</v>
      </c>
      <c r="AN34" s="68">
        <v>0</v>
      </c>
      <c r="AO34" s="68">
        <v>1</v>
      </c>
      <c r="AP34" s="68">
        <v>1</v>
      </c>
      <c r="AQ34" s="88">
        <f t="shared" si="4"/>
        <v>92</v>
      </c>
    </row>
    <row r="35" spans="1:43" x14ac:dyDescent="0.3">
      <c r="A35" s="1">
        <v>27</v>
      </c>
      <c r="B35" s="532"/>
      <c r="C35" s="548"/>
      <c r="D35" s="18" t="str">
        <v>MURIBA</v>
      </c>
      <c r="E35" s="234">
        <v>213160001279</v>
      </c>
      <c r="F35" s="251">
        <v>7.3363712249999997</v>
      </c>
      <c r="G35" s="251">
        <v>-73.973170929999995</v>
      </c>
      <c r="H35" s="233" t="s">
        <v>493</v>
      </c>
      <c r="I35" s="23" t="s">
        <v>494</v>
      </c>
      <c r="J35" s="23"/>
      <c r="K35" s="23"/>
      <c r="L35" s="23">
        <v>26</v>
      </c>
      <c r="M35" s="68" cm="1">
        <f t="array" ref="M35:AO35">+TRANSPOSE(AC112:AC140)</f>
        <v>1</v>
      </c>
      <c r="N35" s="68">
        <v>1</v>
      </c>
      <c r="O35" s="68">
        <v>2</v>
      </c>
      <c r="P35" s="68">
        <v>2</v>
      </c>
      <c r="Q35" s="68">
        <v>2</v>
      </c>
      <c r="R35" s="68">
        <v>2</v>
      </c>
      <c r="S35" s="68">
        <v>1</v>
      </c>
      <c r="T35" s="68">
        <v>1</v>
      </c>
      <c r="U35" s="68">
        <v>1</v>
      </c>
      <c r="V35" s="68">
        <v>24</v>
      </c>
      <c r="W35" s="68">
        <v>12</v>
      </c>
      <c r="X35" s="68">
        <v>3</v>
      </c>
      <c r="Y35" s="68">
        <v>26</v>
      </c>
      <c r="Z35" s="68">
        <v>26</v>
      </c>
      <c r="AA35" s="68">
        <v>1</v>
      </c>
      <c r="AB35" s="68">
        <v>1</v>
      </c>
      <c r="AC35" s="68">
        <v>1</v>
      </c>
      <c r="AD35" s="68">
        <v>1</v>
      </c>
      <c r="AE35" s="68">
        <v>1</v>
      </c>
      <c r="AF35" s="68">
        <v>1</v>
      </c>
      <c r="AG35" s="68">
        <v>1</v>
      </c>
      <c r="AH35" s="68">
        <v>1</v>
      </c>
      <c r="AI35" s="68">
        <v>1</v>
      </c>
      <c r="AJ35" s="68">
        <v>1</v>
      </c>
      <c r="AK35" s="68">
        <v>0</v>
      </c>
      <c r="AL35" s="68">
        <v>0</v>
      </c>
      <c r="AM35" s="68">
        <v>0</v>
      </c>
      <c r="AN35" s="68">
        <v>0</v>
      </c>
      <c r="AO35" s="68">
        <v>1</v>
      </c>
      <c r="AP35" s="68">
        <v>1</v>
      </c>
      <c r="AQ35" s="88">
        <f t="shared" si="4"/>
        <v>116</v>
      </c>
    </row>
    <row r="36" spans="1:43" x14ac:dyDescent="0.3">
      <c r="A36" s="1">
        <v>28</v>
      </c>
      <c r="B36" s="532"/>
      <c r="C36" s="548"/>
      <c r="D36" s="2" t="str">
        <v>NO HAY COMO DIOS</v>
      </c>
      <c r="E36" s="234">
        <v>213160001333</v>
      </c>
      <c r="F36" s="252">
        <v>7.2465322089999997</v>
      </c>
      <c r="G36" s="252">
        <v>-74.024505689999998</v>
      </c>
      <c r="H36" s="233" t="s">
        <v>493</v>
      </c>
      <c r="I36" s="23" t="s">
        <v>494</v>
      </c>
      <c r="J36" s="23"/>
      <c r="K36" s="23"/>
      <c r="L36" s="23">
        <v>7</v>
      </c>
      <c r="M36" s="68" cm="1">
        <f t="array" ref="M36:AO36">+TRANSPOSE(AD112:AD140)</f>
        <v>0</v>
      </c>
      <c r="N36" s="68">
        <v>0</v>
      </c>
      <c r="O36" s="68">
        <v>0</v>
      </c>
      <c r="P36" s="68">
        <v>0</v>
      </c>
      <c r="Q36" s="68">
        <v>0</v>
      </c>
      <c r="R36" s="68">
        <v>0</v>
      </c>
      <c r="S36" s="68">
        <v>0</v>
      </c>
      <c r="T36" s="68">
        <v>1</v>
      </c>
      <c r="U36" s="68">
        <v>1</v>
      </c>
      <c r="V36" s="68">
        <v>24</v>
      </c>
      <c r="W36" s="68">
        <v>12</v>
      </c>
      <c r="X36" s="68">
        <v>1</v>
      </c>
      <c r="Y36" s="68">
        <v>7</v>
      </c>
      <c r="Z36" s="68">
        <v>7</v>
      </c>
      <c r="AA36" s="68">
        <v>1</v>
      </c>
      <c r="AB36" s="68">
        <v>1</v>
      </c>
      <c r="AC36" s="68">
        <v>1</v>
      </c>
      <c r="AD36" s="68">
        <v>0</v>
      </c>
      <c r="AE36" s="68">
        <v>0</v>
      </c>
      <c r="AF36" s="68">
        <v>0</v>
      </c>
      <c r="AG36" s="68">
        <v>0</v>
      </c>
      <c r="AH36" s="68">
        <v>0</v>
      </c>
      <c r="AI36" s="68">
        <v>0</v>
      </c>
      <c r="AJ36" s="68">
        <v>1</v>
      </c>
      <c r="AK36" s="68">
        <v>0</v>
      </c>
      <c r="AL36" s="68">
        <v>0</v>
      </c>
      <c r="AM36" s="68">
        <v>0</v>
      </c>
      <c r="AN36" s="68">
        <v>0</v>
      </c>
      <c r="AO36" s="68">
        <v>1</v>
      </c>
      <c r="AP36" s="68">
        <v>0</v>
      </c>
      <c r="AQ36" s="88">
        <f t="shared" si="4"/>
        <v>58</v>
      </c>
    </row>
    <row r="37" spans="1:43" ht="13.5" customHeight="1" x14ac:dyDescent="0.3">
      <c r="A37" s="1">
        <v>29</v>
      </c>
      <c r="B37" s="532"/>
      <c r="C37" s="548"/>
      <c r="D37" s="2" t="str">
        <v>PATIO BONITO</v>
      </c>
      <c r="E37" s="234">
        <v>213160001254</v>
      </c>
      <c r="F37" s="253">
        <v>7.4288132850000004</v>
      </c>
      <c r="G37" s="253">
        <v>-73.918562300000005</v>
      </c>
      <c r="H37" s="233" t="s">
        <v>493</v>
      </c>
      <c r="I37" s="23" t="s">
        <v>494</v>
      </c>
      <c r="J37" s="23"/>
      <c r="K37" s="23"/>
      <c r="L37" s="23">
        <v>16</v>
      </c>
      <c r="M37" s="68" cm="1">
        <f t="array" ref="M37:AO37">+TRANSPOSE(AE112:AE140)</f>
        <v>0</v>
      </c>
      <c r="N37" s="68">
        <v>0</v>
      </c>
      <c r="O37" s="68">
        <v>0</v>
      </c>
      <c r="P37" s="68">
        <v>0</v>
      </c>
      <c r="Q37" s="68">
        <v>0</v>
      </c>
      <c r="R37" s="68">
        <v>0</v>
      </c>
      <c r="S37" s="68">
        <v>0</v>
      </c>
      <c r="T37" s="68">
        <v>1</v>
      </c>
      <c r="U37" s="68">
        <v>1</v>
      </c>
      <c r="V37" s="68">
        <v>24</v>
      </c>
      <c r="W37" s="68">
        <v>12</v>
      </c>
      <c r="X37" s="68">
        <v>2</v>
      </c>
      <c r="Y37" s="68">
        <v>16</v>
      </c>
      <c r="Z37" s="68">
        <v>16</v>
      </c>
      <c r="AA37" s="68">
        <v>1</v>
      </c>
      <c r="AB37" s="68">
        <v>1</v>
      </c>
      <c r="AC37" s="68">
        <v>1</v>
      </c>
      <c r="AD37" s="68">
        <v>0</v>
      </c>
      <c r="AE37" s="68">
        <v>0</v>
      </c>
      <c r="AF37" s="68">
        <v>0</v>
      </c>
      <c r="AG37" s="68">
        <v>0</v>
      </c>
      <c r="AH37" s="68">
        <v>0</v>
      </c>
      <c r="AI37" s="68">
        <v>0</v>
      </c>
      <c r="AJ37" s="68">
        <v>1</v>
      </c>
      <c r="AK37" s="68">
        <v>0</v>
      </c>
      <c r="AL37" s="68">
        <v>0</v>
      </c>
      <c r="AM37" s="68">
        <v>0</v>
      </c>
      <c r="AN37" s="68">
        <v>0</v>
      </c>
      <c r="AO37" s="68">
        <v>1</v>
      </c>
      <c r="AP37" s="68">
        <v>1</v>
      </c>
      <c r="AQ37" s="88">
        <f t="shared" si="4"/>
        <v>78</v>
      </c>
    </row>
    <row r="38" spans="1:43" ht="13.5" customHeight="1" x14ac:dyDescent="0.3">
      <c r="A38" s="1">
        <v>30</v>
      </c>
      <c r="B38" s="532"/>
      <c r="C38" s="548"/>
      <c r="D38" s="2" t="str">
        <v>SEDE PRINCIPAL</v>
      </c>
      <c r="E38" s="234">
        <v>213160000060</v>
      </c>
      <c r="F38" s="252">
        <v>7.3434998450000002</v>
      </c>
      <c r="G38" s="252">
        <v>-74.016288779999996</v>
      </c>
      <c r="H38" s="233" t="s">
        <v>493</v>
      </c>
      <c r="I38" s="23" t="s">
        <v>494</v>
      </c>
      <c r="J38" s="23"/>
      <c r="K38" s="23"/>
      <c r="L38" s="23">
        <v>159</v>
      </c>
      <c r="M38" s="68" cm="1">
        <f t="array" ref="M38:AO38">+TRANSPOSE(AF112:AF140)</f>
        <v>1</v>
      </c>
      <c r="N38" s="68">
        <v>1</v>
      </c>
      <c r="O38" s="68">
        <v>1</v>
      </c>
      <c r="P38" s="68">
        <v>2</v>
      </c>
      <c r="Q38" s="68">
        <v>2</v>
      </c>
      <c r="R38" s="68">
        <v>2</v>
      </c>
      <c r="S38" s="68">
        <v>1</v>
      </c>
      <c r="T38" s="68">
        <v>2</v>
      </c>
      <c r="U38" s="68">
        <v>2</v>
      </c>
      <c r="V38" s="68">
        <v>36</v>
      </c>
      <c r="W38" s="68">
        <v>24</v>
      </c>
      <c r="X38" s="68">
        <v>10</v>
      </c>
      <c r="Y38" s="68">
        <v>24</v>
      </c>
      <c r="Z38" s="68">
        <v>24</v>
      </c>
      <c r="AA38" s="68">
        <v>4</v>
      </c>
      <c r="AB38" s="68">
        <v>4</v>
      </c>
      <c r="AC38" s="68">
        <v>4</v>
      </c>
      <c r="AD38" s="68">
        <v>4</v>
      </c>
      <c r="AE38" s="68">
        <v>4</v>
      </c>
      <c r="AF38" s="68">
        <v>4</v>
      </c>
      <c r="AG38" s="68">
        <v>4</v>
      </c>
      <c r="AH38" s="68">
        <v>4</v>
      </c>
      <c r="AI38" s="68">
        <v>4</v>
      </c>
      <c r="AJ38" s="68">
        <v>3</v>
      </c>
      <c r="AK38" s="68">
        <v>2</v>
      </c>
      <c r="AL38" s="68">
        <v>1</v>
      </c>
      <c r="AM38" s="68">
        <v>2</v>
      </c>
      <c r="AN38" s="68">
        <v>1</v>
      </c>
      <c r="AO38" s="68">
        <v>2</v>
      </c>
      <c r="AP38" s="68">
        <v>1</v>
      </c>
      <c r="AQ38" s="88">
        <f t="shared" si="4"/>
        <v>180</v>
      </c>
    </row>
    <row r="39" spans="1:43" ht="13.5" customHeight="1" x14ac:dyDescent="0.3">
      <c r="A39" s="29">
        <v>31</v>
      </c>
      <c r="B39" s="532"/>
      <c r="C39" s="548"/>
      <c r="D39" s="19" t="str">
        <v>SAN JUAN MEDIO</v>
      </c>
      <c r="E39" s="232">
        <v>213160001368</v>
      </c>
      <c r="F39" s="258">
        <v>7.3355146189999996</v>
      </c>
      <c r="G39" s="258">
        <v>-73.949685650000006</v>
      </c>
      <c r="H39" s="233" t="s">
        <v>493</v>
      </c>
      <c r="I39" s="24" t="s">
        <v>494</v>
      </c>
      <c r="J39" s="24"/>
      <c r="K39" s="24"/>
      <c r="L39" s="24">
        <v>103</v>
      </c>
      <c r="M39" s="68" cm="1">
        <f t="array" ref="M39:AO39">+TRANSPOSE(AG112:AG140)</f>
        <v>0</v>
      </c>
      <c r="N39" s="68">
        <v>0</v>
      </c>
      <c r="O39" s="68">
        <v>0</v>
      </c>
      <c r="P39" s="68">
        <v>0</v>
      </c>
      <c r="Q39" s="68">
        <v>0</v>
      </c>
      <c r="R39" s="68">
        <v>0</v>
      </c>
      <c r="S39" s="68">
        <v>0</v>
      </c>
      <c r="T39" s="68">
        <v>2</v>
      </c>
      <c r="U39" s="68">
        <v>2</v>
      </c>
      <c r="V39" s="68">
        <v>36</v>
      </c>
      <c r="W39" s="68">
        <v>24</v>
      </c>
      <c r="X39" s="68">
        <v>8</v>
      </c>
      <c r="Y39" s="68">
        <v>36</v>
      </c>
      <c r="Z39" s="68">
        <v>24</v>
      </c>
      <c r="AA39" s="68">
        <v>3</v>
      </c>
      <c r="AB39" s="68">
        <v>3</v>
      </c>
      <c r="AC39" s="68">
        <v>3</v>
      </c>
      <c r="AD39" s="68">
        <v>0</v>
      </c>
      <c r="AE39" s="68">
        <v>0</v>
      </c>
      <c r="AF39" s="68">
        <v>0</v>
      </c>
      <c r="AG39" s="68">
        <v>0</v>
      </c>
      <c r="AH39" s="68">
        <v>0</v>
      </c>
      <c r="AI39" s="68">
        <v>0</v>
      </c>
      <c r="AJ39" s="68">
        <v>1</v>
      </c>
      <c r="AK39" s="68">
        <v>1</v>
      </c>
      <c r="AL39" s="68">
        <v>2</v>
      </c>
      <c r="AM39" s="68">
        <v>3</v>
      </c>
      <c r="AN39" s="68">
        <v>2</v>
      </c>
      <c r="AO39" s="68">
        <v>2</v>
      </c>
      <c r="AP39" s="68">
        <v>1</v>
      </c>
      <c r="AQ39" s="88">
        <f t="shared" si="4"/>
        <v>153</v>
      </c>
    </row>
    <row r="40" spans="1:43" ht="13.5" customHeight="1" x14ac:dyDescent="0.3">
      <c r="A40" s="29">
        <v>32</v>
      </c>
      <c r="B40" s="532"/>
      <c r="C40" s="549"/>
      <c r="D40" s="19" t="str">
        <v>YANACUE</v>
      </c>
      <c r="E40" s="232">
        <v>213670000986</v>
      </c>
      <c r="F40" s="254">
        <v>7.2128771980000002</v>
      </c>
      <c r="G40" s="254">
        <v>-74.057546619999997</v>
      </c>
      <c r="H40" s="233" t="s">
        <v>493</v>
      </c>
      <c r="I40" s="24" t="s">
        <v>494</v>
      </c>
      <c r="J40" s="24"/>
      <c r="K40" s="24"/>
      <c r="L40" s="24">
        <v>15</v>
      </c>
      <c r="M40" s="68" cm="1">
        <f t="array" ref="M40:AO40">+TRANSPOSE(AH112:AH140)</f>
        <v>0</v>
      </c>
      <c r="N40" s="68">
        <v>0</v>
      </c>
      <c r="O40" s="68">
        <v>0</v>
      </c>
      <c r="P40" s="68">
        <v>0</v>
      </c>
      <c r="Q40" s="68">
        <v>0</v>
      </c>
      <c r="R40" s="68">
        <v>0</v>
      </c>
      <c r="S40" s="68">
        <v>0</v>
      </c>
      <c r="T40" s="68">
        <v>1</v>
      </c>
      <c r="U40" s="68">
        <v>1</v>
      </c>
      <c r="V40" s="68">
        <v>24</v>
      </c>
      <c r="W40" s="68">
        <v>12</v>
      </c>
      <c r="X40" s="68">
        <v>2</v>
      </c>
      <c r="Y40" s="68">
        <v>15</v>
      </c>
      <c r="Z40" s="68">
        <v>15</v>
      </c>
      <c r="AA40" s="68">
        <v>1</v>
      </c>
      <c r="AB40" s="68">
        <v>1</v>
      </c>
      <c r="AC40" s="68">
        <v>1</v>
      </c>
      <c r="AD40" s="68">
        <v>0</v>
      </c>
      <c r="AE40" s="68">
        <v>0</v>
      </c>
      <c r="AF40" s="68">
        <v>0</v>
      </c>
      <c r="AG40" s="68">
        <v>0</v>
      </c>
      <c r="AH40" s="68">
        <v>0</v>
      </c>
      <c r="AI40" s="68">
        <v>0</v>
      </c>
      <c r="AJ40" s="68">
        <v>1</v>
      </c>
      <c r="AK40" s="68">
        <v>0</v>
      </c>
      <c r="AL40" s="68">
        <v>0</v>
      </c>
      <c r="AM40" s="68">
        <v>0</v>
      </c>
      <c r="AN40" s="68">
        <v>0</v>
      </c>
      <c r="AO40" s="68">
        <v>1</v>
      </c>
      <c r="AP40" s="68">
        <v>1</v>
      </c>
      <c r="AQ40" s="88">
        <f t="shared" si="4"/>
        <v>76</v>
      </c>
    </row>
    <row r="41" spans="1:43" ht="15" customHeight="1" x14ac:dyDescent="0.3">
      <c r="A41" s="535" t="s">
        <v>496</v>
      </c>
      <c r="B41" s="535"/>
      <c r="C41" s="535"/>
      <c r="D41" s="535"/>
      <c r="E41" s="535"/>
      <c r="F41" s="540"/>
      <c r="G41" s="540"/>
      <c r="H41" s="535"/>
      <c r="I41" s="535"/>
      <c r="J41" s="535"/>
      <c r="K41" s="535"/>
      <c r="L41" s="196">
        <f>SUM(L23:L40)</f>
        <v>586</v>
      </c>
      <c r="M41" s="219">
        <f>SUM(M23:M40)</f>
        <v>8</v>
      </c>
      <c r="N41" s="219">
        <f t="shared" ref="N41:AP41" si="5">SUM(N23:N40)</f>
        <v>8</v>
      </c>
      <c r="O41" s="219">
        <f t="shared" si="5"/>
        <v>14</v>
      </c>
      <c r="P41" s="219">
        <f t="shared" si="5"/>
        <v>16</v>
      </c>
      <c r="Q41" s="219">
        <f t="shared" si="5"/>
        <v>15</v>
      </c>
      <c r="R41" s="219">
        <f t="shared" si="5"/>
        <v>15</v>
      </c>
      <c r="S41" s="219">
        <f t="shared" si="5"/>
        <v>9</v>
      </c>
      <c r="T41" s="219">
        <f t="shared" si="5"/>
        <v>22</v>
      </c>
      <c r="U41" s="219">
        <f t="shared" si="5"/>
        <v>21</v>
      </c>
      <c r="V41" s="219">
        <f t="shared" si="5"/>
        <v>456</v>
      </c>
      <c r="W41" s="219">
        <f t="shared" si="5"/>
        <v>248</v>
      </c>
      <c r="X41" s="219">
        <f t="shared" si="5"/>
        <v>67</v>
      </c>
      <c r="Y41" s="219">
        <f t="shared" si="5"/>
        <v>331</v>
      </c>
      <c r="Z41" s="219">
        <f t="shared" si="5"/>
        <v>303</v>
      </c>
      <c r="AA41" s="219">
        <f t="shared" si="5"/>
        <v>26</v>
      </c>
      <c r="AB41" s="219">
        <f t="shared" si="5"/>
        <v>26</v>
      </c>
      <c r="AC41" s="219">
        <f t="shared" si="5"/>
        <v>26</v>
      </c>
      <c r="AD41" s="219">
        <f t="shared" si="5"/>
        <v>15</v>
      </c>
      <c r="AE41" s="219">
        <f t="shared" si="5"/>
        <v>15</v>
      </c>
      <c r="AF41" s="219">
        <f t="shared" si="5"/>
        <v>15</v>
      </c>
      <c r="AG41" s="219">
        <f t="shared" si="5"/>
        <v>15</v>
      </c>
      <c r="AH41" s="219">
        <f t="shared" si="5"/>
        <v>15</v>
      </c>
      <c r="AI41" s="219">
        <f t="shared" si="5"/>
        <v>15</v>
      </c>
      <c r="AJ41" s="219">
        <f t="shared" si="5"/>
        <v>22</v>
      </c>
      <c r="AK41" s="219">
        <f t="shared" si="5"/>
        <v>9</v>
      </c>
      <c r="AL41" s="219">
        <f t="shared" si="5"/>
        <v>6</v>
      </c>
      <c r="AM41" s="219">
        <f t="shared" si="5"/>
        <v>11</v>
      </c>
      <c r="AN41" s="219">
        <f t="shared" si="5"/>
        <v>6</v>
      </c>
      <c r="AO41" s="219">
        <f t="shared" si="5"/>
        <v>21</v>
      </c>
      <c r="AP41" s="219">
        <f t="shared" si="5"/>
        <v>14</v>
      </c>
      <c r="AQ41" s="88"/>
    </row>
    <row r="42" spans="1:43" ht="16.5" customHeight="1" x14ac:dyDescent="0.3">
      <c r="A42" s="66">
        <v>33</v>
      </c>
      <c r="B42" s="532" t="s">
        <v>502</v>
      </c>
      <c r="C42" s="547">
        <v>213744001238</v>
      </c>
      <c r="D42" s="186" t="str">
        <f>+AI111</f>
        <v>SEDE PRINCIPAL</v>
      </c>
      <c r="E42" s="245">
        <v>213744001238</v>
      </c>
      <c r="F42" s="269">
        <v>7.7391699999999997</v>
      </c>
      <c r="G42" s="269">
        <v>-74.011144000000002</v>
      </c>
      <c r="H42" s="246" t="s">
        <v>493</v>
      </c>
      <c r="I42" s="188" t="s">
        <v>503</v>
      </c>
      <c r="J42" s="187"/>
      <c r="K42" s="187"/>
      <c r="L42" s="23">
        <v>303</v>
      </c>
      <c r="M42" s="68" cm="1">
        <f t="array" ref="M42:AO42">+TRANSPOSE(AI112:AI140)</f>
        <v>1</v>
      </c>
      <c r="N42" s="68">
        <v>1</v>
      </c>
      <c r="O42" s="68">
        <v>1</v>
      </c>
      <c r="P42" s="68">
        <v>1</v>
      </c>
      <c r="Q42" s="68">
        <v>2</v>
      </c>
      <c r="R42" s="68">
        <v>2</v>
      </c>
      <c r="S42" s="68">
        <v>2</v>
      </c>
      <c r="T42" s="68">
        <v>2</v>
      </c>
      <c r="U42" s="68">
        <v>2</v>
      </c>
      <c r="V42" s="68">
        <v>24</v>
      </c>
      <c r="W42" s="68">
        <v>48</v>
      </c>
      <c r="X42" s="68">
        <v>30</v>
      </c>
      <c r="Y42" s="68">
        <v>36</v>
      </c>
      <c r="Z42" s="68">
        <v>24</v>
      </c>
      <c r="AA42" s="68">
        <v>5</v>
      </c>
      <c r="AB42" s="68">
        <v>5</v>
      </c>
      <c r="AC42" s="68">
        <v>5</v>
      </c>
      <c r="AD42" s="68">
        <v>5</v>
      </c>
      <c r="AE42" s="68">
        <v>5</v>
      </c>
      <c r="AF42" s="68">
        <v>5</v>
      </c>
      <c r="AG42" s="68">
        <v>5</v>
      </c>
      <c r="AH42" s="68">
        <v>5</v>
      </c>
      <c r="AI42" s="68">
        <v>5</v>
      </c>
      <c r="AJ42" s="68">
        <v>4</v>
      </c>
      <c r="AK42" s="68">
        <v>3</v>
      </c>
      <c r="AL42" s="68">
        <v>2</v>
      </c>
      <c r="AM42" s="68">
        <v>4</v>
      </c>
      <c r="AN42" s="68">
        <v>2</v>
      </c>
      <c r="AO42" s="68">
        <v>2</v>
      </c>
      <c r="AP42" s="68">
        <v>1</v>
      </c>
      <c r="AQ42" s="88">
        <f t="shared" ref="AQ42:AQ51" si="6">+SUM(M42:AP42)</f>
        <v>239</v>
      </c>
    </row>
    <row r="43" spans="1:43" ht="16.5" customHeight="1" x14ac:dyDescent="0.3">
      <c r="A43" s="1">
        <v>34</v>
      </c>
      <c r="B43" s="532"/>
      <c r="C43" s="548"/>
      <c r="D43" s="185" t="str">
        <f>+AJ111</f>
        <v>TIGUI BAJO</v>
      </c>
      <c r="E43" s="234">
        <v>213744001815</v>
      </c>
      <c r="F43" s="271">
        <v>7.7538703309099999</v>
      </c>
      <c r="G43" s="271">
        <v>-74.089596623399999</v>
      </c>
      <c r="H43" s="233" t="s">
        <v>493</v>
      </c>
      <c r="I43" s="21" t="s">
        <v>503</v>
      </c>
      <c r="J43" s="22"/>
      <c r="K43" s="22"/>
      <c r="L43" s="23">
        <v>14</v>
      </c>
      <c r="M43" s="68" cm="1">
        <f t="array" ref="M43:AO43">+TRANSPOSE(AJ112:AJ140)</f>
        <v>0</v>
      </c>
      <c r="N43" s="68">
        <v>0</v>
      </c>
      <c r="O43" s="68">
        <v>0</v>
      </c>
      <c r="P43" s="68">
        <v>0</v>
      </c>
      <c r="Q43" s="68">
        <v>0</v>
      </c>
      <c r="R43" s="68">
        <v>0</v>
      </c>
      <c r="S43" s="68">
        <v>0</v>
      </c>
      <c r="T43" s="68">
        <v>1</v>
      </c>
      <c r="U43" s="68">
        <v>1</v>
      </c>
      <c r="V43" s="68">
        <v>24</v>
      </c>
      <c r="W43" s="68">
        <v>12</v>
      </c>
      <c r="X43" s="68">
        <v>2</v>
      </c>
      <c r="Y43" s="68">
        <v>14</v>
      </c>
      <c r="Z43" s="68">
        <v>14</v>
      </c>
      <c r="AA43" s="68">
        <v>1</v>
      </c>
      <c r="AB43" s="68">
        <v>1</v>
      </c>
      <c r="AC43" s="68">
        <v>1</v>
      </c>
      <c r="AD43" s="68">
        <v>0</v>
      </c>
      <c r="AE43" s="68">
        <v>0</v>
      </c>
      <c r="AF43" s="68">
        <v>0</v>
      </c>
      <c r="AG43" s="68">
        <v>0</v>
      </c>
      <c r="AH43" s="68">
        <v>0</v>
      </c>
      <c r="AI43" s="68">
        <v>0</v>
      </c>
      <c r="AJ43" s="68">
        <v>1</v>
      </c>
      <c r="AK43" s="68">
        <v>0</v>
      </c>
      <c r="AL43" s="68">
        <v>0</v>
      </c>
      <c r="AM43" s="68">
        <v>0</v>
      </c>
      <c r="AN43" s="68">
        <v>0</v>
      </c>
      <c r="AO43" s="68">
        <v>1</v>
      </c>
      <c r="AP43" s="68">
        <v>1</v>
      </c>
      <c r="AQ43" s="88">
        <f t="shared" si="6"/>
        <v>74</v>
      </c>
    </row>
    <row r="44" spans="1:43" ht="16.5" customHeight="1" x14ac:dyDescent="0.3">
      <c r="A44" s="1">
        <v>35</v>
      </c>
      <c r="B44" s="532"/>
      <c r="C44" s="548"/>
      <c r="D44" s="185" t="str">
        <f>+AK111</f>
        <v>PARAISO</v>
      </c>
      <c r="E44" s="234">
        <v>213744000321</v>
      </c>
      <c r="F44" s="268">
        <v>8.0091637379999998</v>
      </c>
      <c r="G44" s="268">
        <v>-73.95099055</v>
      </c>
      <c r="H44" s="233" t="s">
        <v>493</v>
      </c>
      <c r="I44" s="21" t="s">
        <v>494</v>
      </c>
      <c r="J44" s="22"/>
      <c r="K44" s="22"/>
      <c r="L44" s="23">
        <v>11</v>
      </c>
      <c r="M44" s="68" cm="1">
        <f t="array" ref="M44:AO44">+TRANSPOSE(AK112:AK140)</f>
        <v>0</v>
      </c>
      <c r="N44" s="68">
        <v>0</v>
      </c>
      <c r="O44" s="68">
        <v>0</v>
      </c>
      <c r="P44" s="68">
        <v>0</v>
      </c>
      <c r="Q44" s="68">
        <v>0</v>
      </c>
      <c r="R44" s="68">
        <v>0</v>
      </c>
      <c r="S44" s="68">
        <v>0</v>
      </c>
      <c r="T44" s="68">
        <v>1</v>
      </c>
      <c r="U44" s="68">
        <v>1</v>
      </c>
      <c r="V44" s="68">
        <v>24</v>
      </c>
      <c r="W44" s="68">
        <v>12</v>
      </c>
      <c r="X44" s="68">
        <v>2</v>
      </c>
      <c r="Y44" s="68">
        <v>11</v>
      </c>
      <c r="Z44" s="68">
        <v>11</v>
      </c>
      <c r="AA44" s="68">
        <v>1</v>
      </c>
      <c r="AB44" s="68">
        <v>1</v>
      </c>
      <c r="AC44" s="68">
        <v>1</v>
      </c>
      <c r="AD44" s="68">
        <v>0</v>
      </c>
      <c r="AE44" s="68">
        <v>0</v>
      </c>
      <c r="AF44" s="68">
        <v>0</v>
      </c>
      <c r="AG44" s="68">
        <v>0</v>
      </c>
      <c r="AH44" s="68">
        <v>0</v>
      </c>
      <c r="AI44" s="68">
        <v>0</v>
      </c>
      <c r="AJ44" s="68">
        <v>1</v>
      </c>
      <c r="AK44" s="68">
        <v>0</v>
      </c>
      <c r="AL44" s="68">
        <v>0</v>
      </c>
      <c r="AM44" s="68">
        <v>0</v>
      </c>
      <c r="AN44" s="68">
        <v>0</v>
      </c>
      <c r="AO44" s="68">
        <v>1</v>
      </c>
      <c r="AP44" s="68">
        <v>1</v>
      </c>
      <c r="AQ44" s="88">
        <f t="shared" si="6"/>
        <v>68</v>
      </c>
    </row>
    <row r="45" spans="1:43" ht="16.5" customHeight="1" x14ac:dyDescent="0.3">
      <c r="A45" s="1">
        <v>36</v>
      </c>
      <c r="B45" s="532"/>
      <c r="C45" s="548"/>
      <c r="D45" s="185" t="str">
        <f>+AL111</f>
        <v>AGUAS LINDAS</v>
      </c>
      <c r="E45" s="234" t="s">
        <v>504</v>
      </c>
      <c r="F45" s="270">
        <v>8.0091637379999998</v>
      </c>
      <c r="G45" s="270">
        <v>-73.95099055</v>
      </c>
      <c r="H45" s="233" t="s">
        <v>493</v>
      </c>
      <c r="I45" s="21" t="s">
        <v>494</v>
      </c>
      <c r="J45" s="22"/>
      <c r="K45" s="22"/>
      <c r="L45" s="23">
        <v>10</v>
      </c>
      <c r="M45" s="68" cm="1">
        <f t="array" ref="M45:AO45">+TRANSPOSE(AL112:AL140)</f>
        <v>0</v>
      </c>
      <c r="N45" s="68">
        <v>0</v>
      </c>
      <c r="O45" s="68">
        <v>0</v>
      </c>
      <c r="P45" s="68">
        <v>0</v>
      </c>
      <c r="Q45" s="68">
        <v>0</v>
      </c>
      <c r="R45" s="68">
        <v>0</v>
      </c>
      <c r="S45" s="68">
        <v>0</v>
      </c>
      <c r="T45" s="68">
        <v>1</v>
      </c>
      <c r="U45" s="68">
        <v>1</v>
      </c>
      <c r="V45" s="68">
        <v>24</v>
      </c>
      <c r="W45" s="68">
        <v>12</v>
      </c>
      <c r="X45" s="68">
        <v>2</v>
      </c>
      <c r="Y45" s="68">
        <v>10</v>
      </c>
      <c r="Z45" s="68">
        <v>10</v>
      </c>
      <c r="AA45" s="68">
        <v>1</v>
      </c>
      <c r="AB45" s="68">
        <v>1</v>
      </c>
      <c r="AC45" s="68">
        <v>1</v>
      </c>
      <c r="AD45" s="68">
        <v>0</v>
      </c>
      <c r="AE45" s="68">
        <v>0</v>
      </c>
      <c r="AF45" s="68">
        <v>0</v>
      </c>
      <c r="AG45" s="68">
        <v>0</v>
      </c>
      <c r="AH45" s="68">
        <v>0</v>
      </c>
      <c r="AI45" s="68">
        <v>0</v>
      </c>
      <c r="AJ45" s="68">
        <v>1</v>
      </c>
      <c r="AK45" s="68">
        <v>0</v>
      </c>
      <c r="AL45" s="68">
        <v>0</v>
      </c>
      <c r="AM45" s="68">
        <v>0</v>
      </c>
      <c r="AN45" s="68">
        <v>0</v>
      </c>
      <c r="AO45" s="68">
        <v>1</v>
      </c>
      <c r="AP45" s="68">
        <v>1</v>
      </c>
      <c r="AQ45" s="88">
        <f t="shared" si="6"/>
        <v>66</v>
      </c>
    </row>
    <row r="46" spans="1:43" ht="16.5" customHeight="1" x14ac:dyDescent="0.3">
      <c r="A46" s="1">
        <v>37</v>
      </c>
      <c r="B46" s="532"/>
      <c r="C46" s="548"/>
      <c r="D46" s="185" t="str">
        <f>+AM111</f>
        <v>LAS PAVAS</v>
      </c>
      <c r="E46" s="234">
        <v>213744002504</v>
      </c>
      <c r="F46" s="272">
        <v>7.6118596106499998</v>
      </c>
      <c r="G46" s="272">
        <v>-74.135583172099999</v>
      </c>
      <c r="H46" s="233" t="s">
        <v>493</v>
      </c>
      <c r="I46" s="21" t="s">
        <v>494</v>
      </c>
      <c r="J46" s="22"/>
      <c r="K46" s="22"/>
      <c r="L46" s="23">
        <v>11</v>
      </c>
      <c r="M46" s="68" cm="1">
        <f t="array" ref="M46:AO46">+TRANSPOSE(AM112:AM140)</f>
        <v>0</v>
      </c>
      <c r="N46" s="68">
        <v>0</v>
      </c>
      <c r="O46" s="68">
        <v>0</v>
      </c>
      <c r="P46" s="68">
        <v>0</v>
      </c>
      <c r="Q46" s="68">
        <v>0</v>
      </c>
      <c r="R46" s="68">
        <v>0</v>
      </c>
      <c r="S46" s="68">
        <v>0</v>
      </c>
      <c r="T46" s="68">
        <v>1</v>
      </c>
      <c r="U46" s="68">
        <v>1</v>
      </c>
      <c r="V46" s="68">
        <v>24</v>
      </c>
      <c r="W46" s="68">
        <v>12</v>
      </c>
      <c r="X46" s="68">
        <v>2</v>
      </c>
      <c r="Y46" s="68">
        <v>11</v>
      </c>
      <c r="Z46" s="68">
        <v>11</v>
      </c>
      <c r="AA46" s="68">
        <v>1</v>
      </c>
      <c r="AB46" s="68">
        <v>1</v>
      </c>
      <c r="AC46" s="68">
        <v>1</v>
      </c>
      <c r="AD46" s="68">
        <v>0</v>
      </c>
      <c r="AE46" s="68">
        <v>0</v>
      </c>
      <c r="AF46" s="68">
        <v>0</v>
      </c>
      <c r="AG46" s="68">
        <v>0</v>
      </c>
      <c r="AH46" s="68">
        <v>0</v>
      </c>
      <c r="AI46" s="68">
        <v>0</v>
      </c>
      <c r="AJ46" s="68">
        <v>1</v>
      </c>
      <c r="AK46" s="68">
        <v>0</v>
      </c>
      <c r="AL46" s="68">
        <v>0</v>
      </c>
      <c r="AM46" s="68">
        <v>0</v>
      </c>
      <c r="AN46" s="68">
        <v>0</v>
      </c>
      <c r="AO46" s="68">
        <v>1</v>
      </c>
      <c r="AP46" s="68">
        <v>1</v>
      </c>
      <c r="AQ46" s="88">
        <f t="shared" si="6"/>
        <v>68</v>
      </c>
    </row>
    <row r="47" spans="1:43" ht="16.5" customHeight="1" x14ac:dyDescent="0.3">
      <c r="A47" s="1">
        <v>38</v>
      </c>
      <c r="B47" s="532"/>
      <c r="C47" s="548"/>
      <c r="D47" s="185" t="str">
        <f>+AN111</f>
        <v>LA MAYA</v>
      </c>
      <c r="E47" s="234">
        <v>213744000037</v>
      </c>
      <c r="F47" s="268">
        <v>7.6728185794100003</v>
      </c>
      <c r="G47" s="268">
        <v>-74.064164163699999</v>
      </c>
      <c r="H47" s="233" t="s">
        <v>493</v>
      </c>
      <c r="I47" s="21" t="s">
        <v>494</v>
      </c>
      <c r="J47" s="22"/>
      <c r="K47" s="22"/>
      <c r="L47" s="23">
        <v>9</v>
      </c>
      <c r="M47" s="68" cm="1">
        <f t="array" ref="M47:AO47">+TRANSPOSE(AN112:AN140)</f>
        <v>0</v>
      </c>
      <c r="N47" s="68">
        <v>0</v>
      </c>
      <c r="O47" s="68">
        <v>0</v>
      </c>
      <c r="P47" s="68">
        <v>0</v>
      </c>
      <c r="Q47" s="68">
        <v>0</v>
      </c>
      <c r="R47" s="68">
        <v>0</v>
      </c>
      <c r="S47" s="68">
        <v>0</v>
      </c>
      <c r="T47" s="68">
        <v>1</v>
      </c>
      <c r="U47" s="68">
        <v>1</v>
      </c>
      <c r="V47" s="68">
        <v>24</v>
      </c>
      <c r="W47" s="68">
        <v>12</v>
      </c>
      <c r="X47" s="68">
        <v>2</v>
      </c>
      <c r="Y47" s="68">
        <v>9</v>
      </c>
      <c r="Z47" s="68">
        <v>9</v>
      </c>
      <c r="AA47" s="68">
        <v>1</v>
      </c>
      <c r="AB47" s="68">
        <v>1</v>
      </c>
      <c r="AC47" s="68">
        <v>1</v>
      </c>
      <c r="AD47" s="68">
        <v>0</v>
      </c>
      <c r="AE47" s="68">
        <v>0</v>
      </c>
      <c r="AF47" s="68">
        <v>0</v>
      </c>
      <c r="AG47" s="68">
        <v>0</v>
      </c>
      <c r="AH47" s="68">
        <v>0</v>
      </c>
      <c r="AI47" s="68">
        <v>0</v>
      </c>
      <c r="AJ47" s="68">
        <v>1</v>
      </c>
      <c r="AK47" s="68">
        <v>0</v>
      </c>
      <c r="AL47" s="68">
        <v>0</v>
      </c>
      <c r="AM47" s="68">
        <v>0</v>
      </c>
      <c r="AN47" s="68">
        <v>0</v>
      </c>
      <c r="AO47" s="68">
        <v>1</v>
      </c>
      <c r="AP47" s="68"/>
      <c r="AQ47" s="88">
        <f t="shared" si="6"/>
        <v>63</v>
      </c>
    </row>
    <row r="48" spans="1:43" ht="16.5" customHeight="1" x14ac:dyDescent="0.3">
      <c r="A48" s="1">
        <v>39</v>
      </c>
      <c r="B48" s="532"/>
      <c r="C48" s="548"/>
      <c r="D48" s="185" t="str">
        <f>+AO111</f>
        <v>CUADRO</v>
      </c>
      <c r="E48" s="234">
        <v>213744001475</v>
      </c>
      <c r="F48" s="272">
        <v>7.7905784889999996</v>
      </c>
      <c r="G48" s="272">
        <v>-74.001690170000003</v>
      </c>
      <c r="H48" s="233" t="s">
        <v>493</v>
      </c>
      <c r="I48" s="21" t="s">
        <v>494</v>
      </c>
      <c r="J48" s="22"/>
      <c r="K48" s="22"/>
      <c r="L48" s="23">
        <v>11</v>
      </c>
      <c r="M48" s="68" cm="1">
        <f t="array" ref="M48:AO48">+TRANSPOSE(AO112:AO140)</f>
        <v>0</v>
      </c>
      <c r="N48" s="68">
        <v>0</v>
      </c>
      <c r="O48" s="68">
        <v>0</v>
      </c>
      <c r="P48" s="68">
        <v>0</v>
      </c>
      <c r="Q48" s="68">
        <v>0</v>
      </c>
      <c r="R48" s="68">
        <v>0</v>
      </c>
      <c r="S48" s="68">
        <v>0</v>
      </c>
      <c r="T48" s="68">
        <v>1</v>
      </c>
      <c r="U48" s="68">
        <v>1</v>
      </c>
      <c r="V48" s="68">
        <v>24</v>
      </c>
      <c r="W48" s="68">
        <v>12</v>
      </c>
      <c r="X48" s="68">
        <v>2</v>
      </c>
      <c r="Y48" s="68">
        <v>16</v>
      </c>
      <c r="Z48" s="68">
        <v>16</v>
      </c>
      <c r="AA48" s="68">
        <v>1</v>
      </c>
      <c r="AB48" s="68">
        <v>1</v>
      </c>
      <c r="AC48" s="68">
        <v>1</v>
      </c>
      <c r="AD48" s="68">
        <v>0</v>
      </c>
      <c r="AE48" s="68">
        <v>0</v>
      </c>
      <c r="AF48" s="68">
        <v>0</v>
      </c>
      <c r="AG48" s="68">
        <v>0</v>
      </c>
      <c r="AH48" s="68">
        <v>0</v>
      </c>
      <c r="AI48" s="68">
        <v>0</v>
      </c>
      <c r="AJ48" s="68">
        <v>1</v>
      </c>
      <c r="AK48" s="68">
        <v>0</v>
      </c>
      <c r="AL48" s="68">
        <v>0</v>
      </c>
      <c r="AM48" s="68">
        <v>0</v>
      </c>
      <c r="AN48" s="68">
        <v>0</v>
      </c>
      <c r="AO48" s="68">
        <v>1</v>
      </c>
      <c r="AP48" s="68">
        <v>1</v>
      </c>
      <c r="AQ48" s="88">
        <f t="shared" si="6"/>
        <v>78</v>
      </c>
    </row>
    <row r="49" spans="1:43" ht="13.5" customHeight="1" x14ac:dyDescent="0.3">
      <c r="A49" s="1">
        <v>40</v>
      </c>
      <c r="B49" s="532"/>
      <c r="C49" s="548"/>
      <c r="D49" s="17" t="str">
        <f>+AP111</f>
        <v>DIAMANTE</v>
      </c>
      <c r="E49" s="234">
        <v>213744002200</v>
      </c>
      <c r="F49" s="271">
        <v>7.5762732794699996</v>
      </c>
      <c r="G49" s="271">
        <v>-74.152136193700002</v>
      </c>
      <c r="H49" s="236" t="s">
        <v>493</v>
      </c>
      <c r="I49" s="21" t="s">
        <v>494</v>
      </c>
      <c r="J49" s="23"/>
      <c r="K49" s="23"/>
      <c r="L49" s="21">
        <v>35</v>
      </c>
      <c r="M49" s="68" cm="1">
        <f t="array" ref="M49:AO49">+TRANSPOSE(AP112:AP140)</f>
        <v>1</v>
      </c>
      <c r="N49" s="68">
        <v>1</v>
      </c>
      <c r="O49" s="68">
        <v>2</v>
      </c>
      <c r="P49" s="68">
        <v>2</v>
      </c>
      <c r="Q49" s="68">
        <v>2</v>
      </c>
      <c r="R49" s="68">
        <v>2</v>
      </c>
      <c r="S49" s="68">
        <v>1</v>
      </c>
      <c r="T49" s="68">
        <v>2</v>
      </c>
      <c r="U49" s="68">
        <v>2</v>
      </c>
      <c r="V49" s="68">
        <v>24</v>
      </c>
      <c r="W49" s="68">
        <v>24</v>
      </c>
      <c r="X49" s="68">
        <v>20</v>
      </c>
      <c r="Y49" s="68">
        <v>36</v>
      </c>
      <c r="Z49" s="68">
        <v>24</v>
      </c>
      <c r="AA49" s="68">
        <v>2</v>
      </c>
      <c r="AB49" s="68">
        <v>2</v>
      </c>
      <c r="AC49" s="68">
        <v>2</v>
      </c>
      <c r="AD49" s="68">
        <v>2</v>
      </c>
      <c r="AE49" s="68">
        <v>2</v>
      </c>
      <c r="AF49" s="68">
        <v>2</v>
      </c>
      <c r="AG49" s="68">
        <v>2</v>
      </c>
      <c r="AH49" s="68">
        <v>2</v>
      </c>
      <c r="AI49" s="68">
        <v>2</v>
      </c>
      <c r="AJ49" s="68">
        <v>1</v>
      </c>
      <c r="AK49" s="68">
        <v>2</v>
      </c>
      <c r="AL49" s="68">
        <v>1</v>
      </c>
      <c r="AM49" s="68">
        <v>2</v>
      </c>
      <c r="AN49" s="68">
        <v>1</v>
      </c>
      <c r="AO49" s="68">
        <v>2</v>
      </c>
      <c r="AP49" s="68">
        <v>1</v>
      </c>
      <c r="AQ49" s="88">
        <f t="shared" si="6"/>
        <v>171</v>
      </c>
    </row>
    <row r="50" spans="1:43" ht="13.5" customHeight="1" x14ac:dyDescent="0.3">
      <c r="A50" s="1">
        <v>41</v>
      </c>
      <c r="B50" s="532"/>
      <c r="C50" s="548"/>
      <c r="D50" s="17" t="str">
        <f>+AQ111</f>
        <v>HUMADERITA BAJA</v>
      </c>
      <c r="E50" s="234">
        <v>213744000177</v>
      </c>
      <c r="F50" s="268">
        <v>7.7109641499999997</v>
      </c>
      <c r="G50" s="268">
        <v>-74.050548590000005</v>
      </c>
      <c r="H50" s="236" t="s">
        <v>493</v>
      </c>
      <c r="I50" s="21" t="s">
        <v>494</v>
      </c>
      <c r="J50" s="23"/>
      <c r="K50" s="23"/>
      <c r="L50" s="21">
        <v>14</v>
      </c>
      <c r="M50" s="68" cm="1">
        <f t="array" ref="M50:AO50">+TRANSPOSE(AQ112:AQ140)</f>
        <v>0</v>
      </c>
      <c r="N50" s="68">
        <v>0</v>
      </c>
      <c r="O50" s="68">
        <v>0</v>
      </c>
      <c r="P50" s="68">
        <v>0</v>
      </c>
      <c r="Q50" s="68">
        <v>0</v>
      </c>
      <c r="R50" s="68">
        <v>0</v>
      </c>
      <c r="S50" s="68">
        <v>0</v>
      </c>
      <c r="T50" s="68">
        <v>1</v>
      </c>
      <c r="U50" s="68">
        <v>1</v>
      </c>
      <c r="V50" s="68">
        <v>24</v>
      </c>
      <c r="W50" s="68">
        <v>12</v>
      </c>
      <c r="X50" s="68">
        <v>2</v>
      </c>
      <c r="Y50" s="68">
        <v>14</v>
      </c>
      <c r="Z50" s="68">
        <v>14</v>
      </c>
      <c r="AA50" s="68">
        <v>1</v>
      </c>
      <c r="AB50" s="68">
        <v>1</v>
      </c>
      <c r="AC50" s="68">
        <v>1</v>
      </c>
      <c r="AD50" s="68">
        <v>0</v>
      </c>
      <c r="AE50" s="68">
        <v>0</v>
      </c>
      <c r="AF50" s="68">
        <v>0</v>
      </c>
      <c r="AG50" s="68">
        <v>0</v>
      </c>
      <c r="AH50" s="68">
        <v>0</v>
      </c>
      <c r="AI50" s="68">
        <v>0</v>
      </c>
      <c r="AJ50" s="68">
        <v>1</v>
      </c>
      <c r="AK50" s="68">
        <v>0</v>
      </c>
      <c r="AL50" s="68">
        <v>0</v>
      </c>
      <c r="AM50" s="68">
        <v>0</v>
      </c>
      <c r="AN50" s="68">
        <v>0</v>
      </c>
      <c r="AO50" s="68">
        <v>1</v>
      </c>
      <c r="AP50" s="68">
        <v>1</v>
      </c>
      <c r="AQ50" s="88">
        <f t="shared" si="6"/>
        <v>74</v>
      </c>
    </row>
    <row r="51" spans="1:43" ht="13.5" customHeight="1" x14ac:dyDescent="0.3">
      <c r="A51" s="1">
        <v>42</v>
      </c>
      <c r="B51" s="532"/>
      <c r="C51" s="549"/>
      <c r="D51" s="17" t="str">
        <f>+AR111</f>
        <v>TRIANGULO</v>
      </c>
      <c r="E51" s="234">
        <v>213744002501</v>
      </c>
      <c r="F51" s="270">
        <v>7.7406593726299997</v>
      </c>
      <c r="G51" s="270">
        <v>-74.009080399200002</v>
      </c>
      <c r="H51" s="236" t="s">
        <v>493</v>
      </c>
      <c r="I51" s="21" t="s">
        <v>494</v>
      </c>
      <c r="J51" s="23"/>
      <c r="K51" s="23"/>
      <c r="L51" s="21">
        <v>11</v>
      </c>
      <c r="M51" s="68" cm="1">
        <f t="array" ref="M51:AO51">+TRANSPOSE(AR112:AR140)</f>
        <v>0</v>
      </c>
      <c r="N51" s="68">
        <v>0</v>
      </c>
      <c r="O51" s="68">
        <v>0</v>
      </c>
      <c r="P51" s="68">
        <v>0</v>
      </c>
      <c r="Q51" s="68">
        <v>0</v>
      </c>
      <c r="R51" s="68">
        <v>0</v>
      </c>
      <c r="S51" s="68">
        <v>0</v>
      </c>
      <c r="T51" s="68">
        <v>1</v>
      </c>
      <c r="U51" s="68">
        <v>1</v>
      </c>
      <c r="V51" s="68">
        <v>24</v>
      </c>
      <c r="W51" s="68">
        <v>12</v>
      </c>
      <c r="X51" s="68">
        <v>2</v>
      </c>
      <c r="Y51" s="68">
        <v>11</v>
      </c>
      <c r="Z51" s="68">
        <v>11</v>
      </c>
      <c r="AA51" s="68">
        <v>1</v>
      </c>
      <c r="AB51" s="68">
        <v>1</v>
      </c>
      <c r="AC51" s="68">
        <v>1</v>
      </c>
      <c r="AD51" s="68">
        <v>0</v>
      </c>
      <c r="AE51" s="68">
        <v>0</v>
      </c>
      <c r="AF51" s="68">
        <v>0</v>
      </c>
      <c r="AG51" s="68">
        <v>0</v>
      </c>
      <c r="AH51" s="68">
        <v>0</v>
      </c>
      <c r="AI51" s="68">
        <v>0</v>
      </c>
      <c r="AJ51" s="68">
        <v>1</v>
      </c>
      <c r="AK51" s="68">
        <v>0</v>
      </c>
      <c r="AL51" s="68">
        <v>0</v>
      </c>
      <c r="AM51" s="68">
        <v>0</v>
      </c>
      <c r="AN51" s="68">
        <v>0</v>
      </c>
      <c r="AO51" s="68">
        <v>1</v>
      </c>
      <c r="AP51" s="68">
        <v>1</v>
      </c>
      <c r="AQ51" s="88">
        <f t="shared" si="6"/>
        <v>68</v>
      </c>
    </row>
    <row r="52" spans="1:43" ht="15" customHeight="1" x14ac:dyDescent="0.3">
      <c r="A52" s="553" t="s">
        <v>496</v>
      </c>
      <c r="B52" s="554"/>
      <c r="C52" s="554"/>
      <c r="D52" s="554"/>
      <c r="E52" s="554"/>
      <c r="F52" s="554"/>
      <c r="G52" s="554"/>
      <c r="H52" s="554"/>
      <c r="I52" s="554"/>
      <c r="J52" s="554"/>
      <c r="K52" s="554"/>
      <c r="L52" s="196">
        <f>SUM(L42:L51)</f>
        <v>429</v>
      </c>
      <c r="M52" s="219">
        <f>+SUM(M42:M51)</f>
        <v>2</v>
      </c>
      <c r="N52" s="219">
        <f>+SUM(N42:N51)</f>
        <v>2</v>
      </c>
      <c r="O52" s="219">
        <f t="shared" ref="O52:AO52" si="7">+SUM(O42:O51)</f>
        <v>3</v>
      </c>
      <c r="P52" s="219">
        <f t="shared" si="7"/>
        <v>3</v>
      </c>
      <c r="Q52" s="219">
        <f t="shared" si="7"/>
        <v>4</v>
      </c>
      <c r="R52" s="219">
        <f t="shared" si="7"/>
        <v>4</v>
      </c>
      <c r="S52" s="219">
        <f t="shared" si="7"/>
        <v>3</v>
      </c>
      <c r="T52" s="219">
        <f t="shared" si="7"/>
        <v>12</v>
      </c>
      <c r="U52" s="219">
        <f t="shared" si="7"/>
        <v>12</v>
      </c>
      <c r="V52" s="219">
        <f t="shared" si="7"/>
        <v>240</v>
      </c>
      <c r="W52" s="219">
        <f t="shared" si="7"/>
        <v>168</v>
      </c>
      <c r="X52" s="219">
        <f t="shared" si="7"/>
        <v>66</v>
      </c>
      <c r="Y52" s="219">
        <f t="shared" si="7"/>
        <v>168</v>
      </c>
      <c r="Z52" s="219">
        <f t="shared" si="7"/>
        <v>144</v>
      </c>
      <c r="AA52" s="219">
        <f t="shared" si="7"/>
        <v>15</v>
      </c>
      <c r="AB52" s="219">
        <f t="shared" si="7"/>
        <v>15</v>
      </c>
      <c r="AC52" s="219">
        <f t="shared" si="7"/>
        <v>15</v>
      </c>
      <c r="AD52" s="219">
        <f>+SUM(AD42:AD51)</f>
        <v>7</v>
      </c>
      <c r="AE52" s="219">
        <f>+SUM(AE42:AE51)</f>
        <v>7</v>
      </c>
      <c r="AF52" s="219">
        <f t="shared" si="7"/>
        <v>7</v>
      </c>
      <c r="AG52" s="219">
        <f t="shared" si="7"/>
        <v>7</v>
      </c>
      <c r="AH52" s="219">
        <f t="shared" si="7"/>
        <v>7</v>
      </c>
      <c r="AI52" s="219">
        <f t="shared" si="7"/>
        <v>7</v>
      </c>
      <c r="AJ52" s="219">
        <f t="shared" si="7"/>
        <v>13</v>
      </c>
      <c r="AK52" s="219">
        <f>+SUM(AK42:AK51)</f>
        <v>5</v>
      </c>
      <c r="AL52" s="219">
        <f t="shared" si="7"/>
        <v>3</v>
      </c>
      <c r="AM52" s="219">
        <f t="shared" si="7"/>
        <v>6</v>
      </c>
      <c r="AN52" s="219">
        <f t="shared" si="7"/>
        <v>3</v>
      </c>
      <c r="AO52" s="219">
        <f t="shared" si="7"/>
        <v>12</v>
      </c>
      <c r="AP52" s="219">
        <f>+SUM(AP42:AP51)</f>
        <v>9</v>
      </c>
      <c r="AQ52" s="88"/>
    </row>
    <row r="53" spans="1:43" ht="13.5" customHeight="1" x14ac:dyDescent="0.3">
      <c r="A53" s="1">
        <v>43</v>
      </c>
      <c r="B53" s="532" t="s">
        <v>505</v>
      </c>
      <c r="C53" s="547">
        <v>213670000200</v>
      </c>
      <c r="D53" s="2" t="s">
        <v>80</v>
      </c>
      <c r="E53" s="32">
        <v>113670001392</v>
      </c>
      <c r="F53" s="252">
        <v>7.4770619098399997</v>
      </c>
      <c r="G53" s="252">
        <v>-73.934581854000001</v>
      </c>
      <c r="H53" s="238" t="s">
        <v>493</v>
      </c>
      <c r="I53" s="30" t="s">
        <v>501</v>
      </c>
      <c r="J53" s="20"/>
      <c r="K53" s="20"/>
      <c r="L53" s="30">
        <v>764</v>
      </c>
      <c r="M53" s="68" cm="1">
        <f t="array" ref="M53:AO53">+TRANSPOSE(AS112:AS140)</f>
        <v>0</v>
      </c>
      <c r="N53" s="68">
        <v>0</v>
      </c>
      <c r="O53" s="68">
        <v>0</v>
      </c>
      <c r="P53" s="68">
        <v>0</v>
      </c>
      <c r="Q53" s="68">
        <v>0</v>
      </c>
      <c r="R53" s="68">
        <v>0</v>
      </c>
      <c r="S53" s="68">
        <v>0</v>
      </c>
      <c r="T53" s="68">
        <v>2</v>
      </c>
      <c r="U53" s="68">
        <v>2</v>
      </c>
      <c r="V53" s="68">
        <v>48</v>
      </c>
      <c r="W53" s="68">
        <v>48</v>
      </c>
      <c r="X53" s="68">
        <v>20</v>
      </c>
      <c r="Y53" s="68">
        <v>48</v>
      </c>
      <c r="Z53" s="68">
        <v>48</v>
      </c>
      <c r="AA53" s="68">
        <v>5</v>
      </c>
      <c r="AB53" s="68">
        <v>5</v>
      </c>
      <c r="AC53" s="68">
        <v>5</v>
      </c>
      <c r="AD53" s="68">
        <v>5</v>
      </c>
      <c r="AE53" s="68">
        <v>5</v>
      </c>
      <c r="AF53" s="68">
        <v>5</v>
      </c>
      <c r="AG53" s="68">
        <v>5</v>
      </c>
      <c r="AH53" s="68">
        <v>5</v>
      </c>
      <c r="AI53" s="68">
        <v>5</v>
      </c>
      <c r="AJ53" s="68">
        <v>4</v>
      </c>
      <c r="AK53" s="68">
        <v>4</v>
      </c>
      <c r="AL53" s="68">
        <v>2</v>
      </c>
      <c r="AM53" s="68">
        <v>3</v>
      </c>
      <c r="AN53" s="68">
        <v>2</v>
      </c>
      <c r="AO53" s="68">
        <v>2</v>
      </c>
      <c r="AP53" s="68">
        <v>1</v>
      </c>
      <c r="AQ53" s="88">
        <f t="shared" ref="AQ53:AQ60" si="8">+SUM(M53:AP53)</f>
        <v>279</v>
      </c>
    </row>
    <row r="54" spans="1:43" ht="13.5" customHeight="1" x14ac:dyDescent="0.3">
      <c r="A54" s="1">
        <v>44</v>
      </c>
      <c r="B54" s="532"/>
      <c r="C54" s="548"/>
      <c r="D54" s="2" t="s">
        <v>32</v>
      </c>
      <c r="E54" s="234">
        <v>213670000480</v>
      </c>
      <c r="F54" s="253">
        <v>7.6582939999999997</v>
      </c>
      <c r="G54" s="253">
        <v>-73.951136000000005</v>
      </c>
      <c r="H54" s="238" t="s">
        <v>493</v>
      </c>
      <c r="I54" s="30" t="s">
        <v>495</v>
      </c>
      <c r="J54" s="20"/>
      <c r="K54" s="20"/>
      <c r="L54" s="30">
        <v>20</v>
      </c>
      <c r="M54" s="68" cm="1">
        <f t="array" ref="M54:AO54">+TRANSPOSE(AT112:AT140)</f>
        <v>0</v>
      </c>
      <c r="N54" s="68">
        <v>0</v>
      </c>
      <c r="O54" s="68">
        <v>0</v>
      </c>
      <c r="P54" s="68">
        <v>0</v>
      </c>
      <c r="Q54" s="68">
        <v>0</v>
      </c>
      <c r="R54" s="68">
        <v>0</v>
      </c>
      <c r="S54" s="68">
        <v>0</v>
      </c>
      <c r="T54" s="68">
        <v>1</v>
      </c>
      <c r="U54" s="68">
        <v>1</v>
      </c>
      <c r="V54" s="68">
        <v>24</v>
      </c>
      <c r="W54" s="68">
        <v>12</v>
      </c>
      <c r="X54" s="68">
        <v>2</v>
      </c>
      <c r="Y54" s="68">
        <v>20</v>
      </c>
      <c r="Z54" s="68">
        <v>20</v>
      </c>
      <c r="AA54" s="68">
        <v>1</v>
      </c>
      <c r="AB54" s="68">
        <v>1</v>
      </c>
      <c r="AC54" s="68">
        <v>1</v>
      </c>
      <c r="AD54" s="68">
        <v>0</v>
      </c>
      <c r="AE54" s="68">
        <v>0</v>
      </c>
      <c r="AF54" s="68">
        <v>0</v>
      </c>
      <c r="AG54" s="68">
        <v>0</v>
      </c>
      <c r="AH54" s="68">
        <v>0</v>
      </c>
      <c r="AI54" s="68">
        <v>0</v>
      </c>
      <c r="AJ54" s="68">
        <v>1</v>
      </c>
      <c r="AK54" s="68">
        <v>0</v>
      </c>
      <c r="AL54" s="68">
        <v>0</v>
      </c>
      <c r="AM54" s="68">
        <v>0</v>
      </c>
      <c r="AN54" s="68">
        <v>0</v>
      </c>
      <c r="AO54" s="68">
        <v>1</v>
      </c>
      <c r="AP54" s="68">
        <v>1</v>
      </c>
      <c r="AQ54" s="88">
        <f t="shared" si="8"/>
        <v>86</v>
      </c>
    </row>
    <row r="55" spans="1:43" ht="13.5" customHeight="1" x14ac:dyDescent="0.3">
      <c r="A55" s="1">
        <v>45</v>
      </c>
      <c r="B55" s="532"/>
      <c r="C55" s="548"/>
      <c r="D55" s="2" t="s">
        <v>506</v>
      </c>
      <c r="E55" s="234">
        <v>213670000099</v>
      </c>
      <c r="F55" s="251">
        <v>7.5322839999999998</v>
      </c>
      <c r="G55" s="251">
        <v>-73.933888999999994</v>
      </c>
      <c r="H55" s="238" t="s">
        <v>493</v>
      </c>
      <c r="I55" s="30" t="s">
        <v>494</v>
      </c>
      <c r="J55" s="20"/>
      <c r="K55" s="20"/>
      <c r="L55" s="30">
        <v>23</v>
      </c>
      <c r="M55" s="68" cm="1">
        <f t="array" ref="M55:AO55">+TRANSPOSE(AU112:AU140)</f>
        <v>0</v>
      </c>
      <c r="N55" s="68">
        <v>0</v>
      </c>
      <c r="O55" s="68">
        <v>0</v>
      </c>
      <c r="P55" s="68">
        <v>0</v>
      </c>
      <c r="Q55" s="68">
        <v>0</v>
      </c>
      <c r="R55" s="68">
        <v>0</v>
      </c>
      <c r="S55" s="68">
        <v>0</v>
      </c>
      <c r="T55" s="68">
        <v>1</v>
      </c>
      <c r="U55" s="68">
        <v>1</v>
      </c>
      <c r="V55" s="68">
        <v>24</v>
      </c>
      <c r="W55" s="68">
        <v>12</v>
      </c>
      <c r="X55" s="68">
        <v>2</v>
      </c>
      <c r="Y55" s="68">
        <v>23</v>
      </c>
      <c r="Z55" s="68">
        <v>23</v>
      </c>
      <c r="AA55" s="68">
        <v>1</v>
      </c>
      <c r="AB55" s="68">
        <v>1</v>
      </c>
      <c r="AC55" s="68">
        <v>1</v>
      </c>
      <c r="AD55" s="68">
        <v>0</v>
      </c>
      <c r="AE55" s="68">
        <v>0</v>
      </c>
      <c r="AF55" s="68">
        <v>0</v>
      </c>
      <c r="AG55" s="68">
        <v>0</v>
      </c>
      <c r="AH55" s="68">
        <v>0</v>
      </c>
      <c r="AI55" s="68">
        <v>0</v>
      </c>
      <c r="AJ55" s="68">
        <v>1</v>
      </c>
      <c r="AK55" s="68">
        <v>0</v>
      </c>
      <c r="AL55" s="68">
        <v>0</v>
      </c>
      <c r="AM55" s="68">
        <v>0</v>
      </c>
      <c r="AN55" s="68">
        <v>0</v>
      </c>
      <c r="AO55" s="68">
        <v>1</v>
      </c>
      <c r="AP55" s="68">
        <v>1</v>
      </c>
      <c r="AQ55" s="88">
        <f t="shared" si="8"/>
        <v>92</v>
      </c>
    </row>
    <row r="56" spans="1:43" ht="13.5" customHeight="1" x14ac:dyDescent="0.3">
      <c r="A56" s="1">
        <v>46</v>
      </c>
      <c r="B56" s="532"/>
      <c r="C56" s="548"/>
      <c r="D56" s="2" t="s">
        <v>79</v>
      </c>
      <c r="E56" s="243">
        <v>213670000978</v>
      </c>
      <c r="F56" s="259">
        <v>7.50354697662</v>
      </c>
      <c r="G56" s="259">
        <v>-73.943573631600003</v>
      </c>
      <c r="H56" s="238" t="s">
        <v>493</v>
      </c>
      <c r="I56" s="30" t="s">
        <v>494</v>
      </c>
      <c r="J56" s="20"/>
      <c r="K56" s="20"/>
      <c r="L56" s="30">
        <v>12</v>
      </c>
      <c r="M56" s="68" cm="1">
        <f t="array" ref="M56:AO56">+TRANSPOSE(AV112:AV140)</f>
        <v>0</v>
      </c>
      <c r="N56" s="68">
        <v>0</v>
      </c>
      <c r="O56" s="68">
        <v>0</v>
      </c>
      <c r="P56" s="68">
        <v>0</v>
      </c>
      <c r="Q56" s="68">
        <v>0</v>
      </c>
      <c r="R56" s="68">
        <v>0</v>
      </c>
      <c r="S56" s="68">
        <v>0</v>
      </c>
      <c r="T56" s="68">
        <v>1</v>
      </c>
      <c r="U56" s="68">
        <v>1</v>
      </c>
      <c r="V56" s="68">
        <v>24</v>
      </c>
      <c r="W56" s="68">
        <v>12</v>
      </c>
      <c r="X56" s="68">
        <v>2</v>
      </c>
      <c r="Y56" s="68">
        <v>12</v>
      </c>
      <c r="Z56" s="68">
        <v>12</v>
      </c>
      <c r="AA56" s="68">
        <v>1</v>
      </c>
      <c r="AB56" s="68">
        <v>1</v>
      </c>
      <c r="AC56" s="68">
        <v>1</v>
      </c>
      <c r="AD56" s="68">
        <v>0</v>
      </c>
      <c r="AE56" s="68">
        <v>0</v>
      </c>
      <c r="AF56" s="68">
        <v>0</v>
      </c>
      <c r="AG56" s="68">
        <v>0</v>
      </c>
      <c r="AH56" s="68">
        <v>0</v>
      </c>
      <c r="AI56" s="68">
        <v>0</v>
      </c>
      <c r="AJ56" s="68">
        <v>1</v>
      </c>
      <c r="AK56" s="68">
        <v>0</v>
      </c>
      <c r="AL56" s="68">
        <v>0</v>
      </c>
      <c r="AM56" s="68">
        <v>0</v>
      </c>
      <c r="AN56" s="68">
        <v>0</v>
      </c>
      <c r="AO56" s="68">
        <v>1</v>
      </c>
      <c r="AP56" s="68">
        <v>1</v>
      </c>
      <c r="AQ56" s="88">
        <f t="shared" si="8"/>
        <v>70</v>
      </c>
    </row>
    <row r="57" spans="1:43" ht="13.5" customHeight="1" x14ac:dyDescent="0.3">
      <c r="A57" s="1">
        <v>47</v>
      </c>
      <c r="B57" s="532"/>
      <c r="C57" s="548"/>
      <c r="D57" s="2" t="s">
        <v>507</v>
      </c>
      <c r="E57" s="32">
        <v>213670000692</v>
      </c>
      <c r="F57" s="253">
        <v>7.7065322930000004</v>
      </c>
      <c r="G57" s="253">
        <v>-73.89100972</v>
      </c>
      <c r="H57" s="238" t="s">
        <v>493</v>
      </c>
      <c r="I57" s="30" t="s">
        <v>494</v>
      </c>
      <c r="J57" s="20"/>
      <c r="K57" s="20"/>
      <c r="L57" s="30">
        <v>5</v>
      </c>
      <c r="M57" s="68" cm="1">
        <f t="array" ref="M57:AO57">+TRANSPOSE(AW112:AW140)</f>
        <v>0</v>
      </c>
      <c r="N57" s="68">
        <v>0</v>
      </c>
      <c r="O57" s="68">
        <v>0</v>
      </c>
      <c r="P57" s="68">
        <v>0</v>
      </c>
      <c r="Q57" s="68">
        <v>0</v>
      </c>
      <c r="R57" s="68">
        <v>0</v>
      </c>
      <c r="S57" s="68">
        <v>0</v>
      </c>
      <c r="T57" s="68">
        <v>1</v>
      </c>
      <c r="U57" s="68">
        <v>1</v>
      </c>
      <c r="V57" s="68">
        <v>24</v>
      </c>
      <c r="W57" s="68">
        <v>12</v>
      </c>
      <c r="X57" s="68">
        <v>2</v>
      </c>
      <c r="Y57" s="68">
        <v>6</v>
      </c>
      <c r="Z57" s="68">
        <v>6</v>
      </c>
      <c r="AA57" s="68">
        <v>1</v>
      </c>
      <c r="AB57" s="68">
        <v>1</v>
      </c>
      <c r="AC57" s="68">
        <v>1</v>
      </c>
      <c r="AD57" s="68">
        <v>0</v>
      </c>
      <c r="AE57" s="68">
        <v>0</v>
      </c>
      <c r="AF57" s="68">
        <v>0</v>
      </c>
      <c r="AG57" s="68">
        <v>0</v>
      </c>
      <c r="AH57" s="68">
        <v>0</v>
      </c>
      <c r="AI57" s="68">
        <v>0</v>
      </c>
      <c r="AJ57" s="68">
        <v>1</v>
      </c>
      <c r="AK57" s="68">
        <v>0</v>
      </c>
      <c r="AL57" s="68">
        <v>0</v>
      </c>
      <c r="AM57" s="68">
        <v>0</v>
      </c>
      <c r="AN57" s="68">
        <v>0</v>
      </c>
      <c r="AO57" s="68">
        <v>1</v>
      </c>
      <c r="AP57" s="68">
        <v>0</v>
      </c>
      <c r="AQ57" s="88">
        <f t="shared" si="8"/>
        <v>57</v>
      </c>
    </row>
    <row r="58" spans="1:43" ht="13.5" customHeight="1" x14ac:dyDescent="0.3">
      <c r="A58" s="1">
        <v>48</v>
      </c>
      <c r="B58" s="532"/>
      <c r="C58" s="548"/>
      <c r="D58" s="18" t="s">
        <v>73</v>
      </c>
      <c r="E58" s="234">
        <v>213670000927</v>
      </c>
      <c r="F58" s="252">
        <v>7.5400699539999998</v>
      </c>
      <c r="G58" s="252">
        <v>-74.120474680000001</v>
      </c>
      <c r="H58" s="242" t="s">
        <v>493</v>
      </c>
      <c r="I58" s="30" t="s">
        <v>501</v>
      </c>
      <c r="J58" s="20"/>
      <c r="K58" s="20"/>
      <c r="L58" s="20">
        <v>14</v>
      </c>
      <c r="M58" s="68" cm="1">
        <f t="array" ref="M58:AO58">+TRANSPOSE(AX112:AX140)</f>
        <v>0</v>
      </c>
      <c r="N58" s="68">
        <v>0</v>
      </c>
      <c r="O58" s="68">
        <v>0</v>
      </c>
      <c r="P58" s="68">
        <v>0</v>
      </c>
      <c r="Q58" s="68">
        <v>0</v>
      </c>
      <c r="R58" s="68">
        <v>0</v>
      </c>
      <c r="S58" s="68">
        <v>0</v>
      </c>
      <c r="T58" s="68">
        <v>1</v>
      </c>
      <c r="U58" s="68">
        <v>1</v>
      </c>
      <c r="V58" s="68">
        <v>24</v>
      </c>
      <c r="W58" s="68">
        <v>12</v>
      </c>
      <c r="X58" s="68">
        <v>2</v>
      </c>
      <c r="Y58" s="68">
        <v>14</v>
      </c>
      <c r="Z58" s="68">
        <v>14</v>
      </c>
      <c r="AA58" s="68">
        <v>1</v>
      </c>
      <c r="AB58" s="68">
        <v>1</v>
      </c>
      <c r="AC58" s="68">
        <v>1</v>
      </c>
      <c r="AD58" s="68">
        <v>0</v>
      </c>
      <c r="AE58" s="68">
        <v>0</v>
      </c>
      <c r="AF58" s="68">
        <v>0</v>
      </c>
      <c r="AG58" s="68">
        <v>0</v>
      </c>
      <c r="AH58" s="68">
        <v>0</v>
      </c>
      <c r="AI58" s="68">
        <v>0</v>
      </c>
      <c r="AJ58" s="68">
        <v>1</v>
      </c>
      <c r="AK58" s="68">
        <v>0</v>
      </c>
      <c r="AL58" s="68">
        <v>0</v>
      </c>
      <c r="AM58" s="68">
        <v>0</v>
      </c>
      <c r="AN58" s="68">
        <v>0</v>
      </c>
      <c r="AO58" s="68">
        <v>1</v>
      </c>
      <c r="AP58" s="68">
        <v>1</v>
      </c>
      <c r="AQ58" s="88">
        <f t="shared" si="8"/>
        <v>74</v>
      </c>
    </row>
    <row r="59" spans="1:43" ht="13.5" customHeight="1" x14ac:dyDescent="0.3">
      <c r="A59" s="1">
        <v>49</v>
      </c>
      <c r="B59" s="532"/>
      <c r="C59" s="548"/>
      <c r="D59" s="2" t="s">
        <v>70</v>
      </c>
      <c r="E59" s="239">
        <v>213670000731</v>
      </c>
      <c r="F59" s="253">
        <v>7.5314389999999998</v>
      </c>
      <c r="G59" s="253">
        <v>-74.097543999999999</v>
      </c>
      <c r="H59" s="238" t="s">
        <v>493</v>
      </c>
      <c r="I59" s="30" t="s">
        <v>494</v>
      </c>
      <c r="J59" s="30"/>
      <c r="K59" s="30"/>
      <c r="L59" s="30">
        <v>7</v>
      </c>
      <c r="M59" s="68" cm="1">
        <f t="array" ref="M59:AO59">+TRANSPOSE(AY112:AY140)</f>
        <v>0</v>
      </c>
      <c r="N59" s="68">
        <v>0</v>
      </c>
      <c r="O59" s="68">
        <v>0</v>
      </c>
      <c r="P59" s="68">
        <v>0</v>
      </c>
      <c r="Q59" s="68">
        <v>0</v>
      </c>
      <c r="R59" s="68">
        <v>0</v>
      </c>
      <c r="S59" s="68">
        <v>0</v>
      </c>
      <c r="T59" s="68">
        <v>1</v>
      </c>
      <c r="U59" s="68">
        <v>1</v>
      </c>
      <c r="V59" s="68">
        <v>24</v>
      </c>
      <c r="W59" s="68">
        <v>12</v>
      </c>
      <c r="X59" s="68">
        <v>2</v>
      </c>
      <c r="Y59" s="68">
        <v>7</v>
      </c>
      <c r="Z59" s="68">
        <v>7</v>
      </c>
      <c r="AA59" s="68">
        <v>1</v>
      </c>
      <c r="AB59" s="68">
        <v>1</v>
      </c>
      <c r="AC59" s="68">
        <v>1</v>
      </c>
      <c r="AD59" s="68">
        <v>0</v>
      </c>
      <c r="AE59" s="68">
        <v>0</v>
      </c>
      <c r="AF59" s="68">
        <v>0</v>
      </c>
      <c r="AG59" s="68">
        <v>0</v>
      </c>
      <c r="AH59" s="68">
        <v>0</v>
      </c>
      <c r="AI59" s="68">
        <v>0</v>
      </c>
      <c r="AJ59" s="68">
        <v>1</v>
      </c>
      <c r="AK59" s="68">
        <v>0</v>
      </c>
      <c r="AL59" s="68">
        <v>0</v>
      </c>
      <c r="AM59" s="68">
        <v>0</v>
      </c>
      <c r="AN59" s="68">
        <v>0</v>
      </c>
      <c r="AO59" s="68">
        <v>1</v>
      </c>
      <c r="AP59" s="68">
        <v>0</v>
      </c>
      <c r="AQ59" s="88">
        <f t="shared" si="8"/>
        <v>59</v>
      </c>
    </row>
    <row r="60" spans="1:43" ht="13.5" customHeight="1" x14ac:dyDescent="0.3">
      <c r="A60" s="1">
        <v>50</v>
      </c>
      <c r="B60" s="532"/>
      <c r="C60" s="548"/>
      <c r="D60" s="2" t="s">
        <v>67</v>
      </c>
      <c r="E60" s="239">
        <v>213670001095</v>
      </c>
      <c r="F60" s="260">
        <v>7.5611750000000004</v>
      </c>
      <c r="G60" s="260">
        <v>-74.073440000000005</v>
      </c>
      <c r="H60" s="236" t="s">
        <v>493</v>
      </c>
      <c r="I60" s="30" t="s">
        <v>495</v>
      </c>
      <c r="J60" s="21"/>
      <c r="K60" s="21"/>
      <c r="L60" s="21">
        <v>9</v>
      </c>
      <c r="M60" s="68" cm="1">
        <f t="array" ref="M60:AO60">+TRANSPOSE(AZ112:AZ140)</f>
        <v>0</v>
      </c>
      <c r="N60" s="68">
        <v>0</v>
      </c>
      <c r="O60" s="68">
        <v>0</v>
      </c>
      <c r="P60" s="68">
        <v>0</v>
      </c>
      <c r="Q60" s="68">
        <v>0</v>
      </c>
      <c r="R60" s="68">
        <v>0</v>
      </c>
      <c r="S60" s="68">
        <v>0</v>
      </c>
      <c r="T60" s="68">
        <v>1</v>
      </c>
      <c r="U60" s="68">
        <v>1</v>
      </c>
      <c r="V60" s="68">
        <v>24</v>
      </c>
      <c r="W60" s="68">
        <v>12</v>
      </c>
      <c r="X60" s="68">
        <v>2</v>
      </c>
      <c r="Y60" s="68">
        <v>10</v>
      </c>
      <c r="Z60" s="68">
        <v>10</v>
      </c>
      <c r="AA60" s="68">
        <v>1</v>
      </c>
      <c r="AB60" s="68">
        <v>1</v>
      </c>
      <c r="AC60" s="68">
        <v>1</v>
      </c>
      <c r="AD60" s="68">
        <v>0</v>
      </c>
      <c r="AE60" s="68">
        <v>0</v>
      </c>
      <c r="AF60" s="68">
        <v>0</v>
      </c>
      <c r="AG60" s="68">
        <v>0</v>
      </c>
      <c r="AH60" s="68">
        <v>0</v>
      </c>
      <c r="AI60" s="68">
        <v>0</v>
      </c>
      <c r="AJ60" s="68">
        <v>1</v>
      </c>
      <c r="AK60" s="68">
        <v>0</v>
      </c>
      <c r="AL60" s="68">
        <v>0</v>
      </c>
      <c r="AM60" s="68">
        <v>0</v>
      </c>
      <c r="AN60" s="68">
        <v>0</v>
      </c>
      <c r="AO60" s="68">
        <v>1</v>
      </c>
      <c r="AP60" s="68">
        <v>0</v>
      </c>
      <c r="AQ60" s="88">
        <f t="shared" si="8"/>
        <v>65</v>
      </c>
    </row>
    <row r="61" spans="1:43" ht="13.5" customHeight="1" x14ac:dyDescent="0.3">
      <c r="A61" s="1">
        <v>51</v>
      </c>
      <c r="B61" s="532"/>
      <c r="C61" s="548"/>
      <c r="D61" s="2" t="s">
        <v>46</v>
      </c>
      <c r="E61" s="239">
        <v>213670000251</v>
      </c>
      <c r="F61" s="259">
        <v>7.4815019999999999</v>
      </c>
      <c r="G61" s="259">
        <v>-73.945769999999996</v>
      </c>
      <c r="H61" s="236" t="s">
        <v>493</v>
      </c>
      <c r="I61" s="21" t="s">
        <v>494</v>
      </c>
      <c r="J61" s="21"/>
      <c r="K61" s="21"/>
      <c r="L61" s="21">
        <v>7</v>
      </c>
      <c r="M61" s="68" cm="1">
        <f t="array" ref="M61:AO61">+TRANSPOSE(BA112:BA140)</f>
        <v>0</v>
      </c>
      <c r="N61" s="68">
        <v>0</v>
      </c>
      <c r="O61" s="68">
        <v>0</v>
      </c>
      <c r="P61" s="68">
        <v>0</v>
      </c>
      <c r="Q61" s="68">
        <v>0</v>
      </c>
      <c r="R61" s="68">
        <v>0</v>
      </c>
      <c r="S61" s="68">
        <v>0</v>
      </c>
      <c r="T61" s="68">
        <v>1</v>
      </c>
      <c r="U61" s="68">
        <v>1</v>
      </c>
      <c r="V61" s="68">
        <v>24</v>
      </c>
      <c r="W61" s="68">
        <v>12</v>
      </c>
      <c r="X61" s="68">
        <v>2</v>
      </c>
      <c r="Y61" s="68">
        <v>7</v>
      </c>
      <c r="Z61" s="68">
        <v>7</v>
      </c>
      <c r="AA61" s="68">
        <v>1</v>
      </c>
      <c r="AB61" s="68">
        <v>1</v>
      </c>
      <c r="AC61" s="68">
        <v>1</v>
      </c>
      <c r="AD61" s="68">
        <v>0</v>
      </c>
      <c r="AE61" s="68">
        <v>0</v>
      </c>
      <c r="AF61" s="68">
        <v>0</v>
      </c>
      <c r="AG61" s="68">
        <v>0</v>
      </c>
      <c r="AH61" s="68">
        <v>0</v>
      </c>
      <c r="AI61" s="68">
        <v>0</v>
      </c>
      <c r="AJ61" s="68">
        <v>1</v>
      </c>
      <c r="AK61" s="68">
        <v>0</v>
      </c>
      <c r="AL61" s="68">
        <v>0</v>
      </c>
      <c r="AM61" s="68">
        <v>0</v>
      </c>
      <c r="AN61" s="68">
        <v>0</v>
      </c>
      <c r="AO61" s="68">
        <v>1</v>
      </c>
      <c r="AP61" s="68">
        <v>0</v>
      </c>
      <c r="AQ61" s="88">
        <f t="shared" ref="AQ61:AQ74" si="9">+SUM(M61:AP61)</f>
        <v>59</v>
      </c>
    </row>
    <row r="62" spans="1:43" ht="13.5" customHeight="1" x14ac:dyDescent="0.3">
      <c r="A62" s="1">
        <v>52</v>
      </c>
      <c r="B62" s="532"/>
      <c r="C62" s="548"/>
      <c r="D62" s="2" t="s">
        <v>60</v>
      </c>
      <c r="E62" s="239">
        <v>213670001311</v>
      </c>
      <c r="F62" s="253">
        <v>7.60228137</v>
      </c>
      <c r="G62" s="253">
        <v>-74.016301810000002</v>
      </c>
      <c r="H62" s="236" t="s">
        <v>493</v>
      </c>
      <c r="I62" s="30" t="s">
        <v>495</v>
      </c>
      <c r="J62" s="21"/>
      <c r="K62" s="21"/>
      <c r="L62" s="21">
        <v>38</v>
      </c>
      <c r="M62" s="68" cm="1">
        <f t="array" ref="M62:AO62">+TRANSPOSE(BB112:BB140)</f>
        <v>0</v>
      </c>
      <c r="N62" s="68">
        <v>0</v>
      </c>
      <c r="O62" s="68">
        <v>0</v>
      </c>
      <c r="P62" s="68">
        <v>0</v>
      </c>
      <c r="Q62" s="68">
        <v>0</v>
      </c>
      <c r="R62" s="68">
        <v>0</v>
      </c>
      <c r="S62" s="68">
        <v>0</v>
      </c>
      <c r="T62" s="68">
        <v>1</v>
      </c>
      <c r="U62" s="68">
        <v>1</v>
      </c>
      <c r="V62" s="68">
        <v>24</v>
      </c>
      <c r="W62" s="68">
        <v>12</v>
      </c>
      <c r="X62" s="68">
        <v>3</v>
      </c>
      <c r="Y62" s="68">
        <v>36</v>
      </c>
      <c r="Z62" s="68">
        <v>18</v>
      </c>
      <c r="AA62" s="68">
        <v>1</v>
      </c>
      <c r="AB62" s="68">
        <v>1</v>
      </c>
      <c r="AC62" s="68">
        <v>1</v>
      </c>
      <c r="AD62" s="68">
        <v>0</v>
      </c>
      <c r="AE62" s="68">
        <v>0</v>
      </c>
      <c r="AF62" s="68">
        <v>0</v>
      </c>
      <c r="AG62" s="68">
        <v>0</v>
      </c>
      <c r="AH62" s="68">
        <v>0</v>
      </c>
      <c r="AI62" s="68">
        <v>0</v>
      </c>
      <c r="AJ62" s="68">
        <v>1</v>
      </c>
      <c r="AK62" s="68">
        <v>0</v>
      </c>
      <c r="AL62" s="68">
        <v>0</v>
      </c>
      <c r="AM62" s="68">
        <v>0</v>
      </c>
      <c r="AN62" s="68">
        <v>0</v>
      </c>
      <c r="AO62" s="68">
        <v>1</v>
      </c>
      <c r="AP62" s="68">
        <v>1</v>
      </c>
      <c r="AQ62" s="88">
        <f t="shared" si="9"/>
        <v>101</v>
      </c>
    </row>
    <row r="63" spans="1:43" ht="13.5" customHeight="1" x14ac:dyDescent="0.3">
      <c r="A63" s="1">
        <v>53</v>
      </c>
      <c r="B63" s="532"/>
      <c r="C63" s="548"/>
      <c r="D63" s="2" t="s">
        <v>71</v>
      </c>
      <c r="E63" s="239">
        <v>213670000790</v>
      </c>
      <c r="F63" s="251">
        <v>7.5843610000000004</v>
      </c>
      <c r="G63" s="251">
        <v>-74.010587000000001</v>
      </c>
      <c r="H63" s="236" t="s">
        <v>493</v>
      </c>
      <c r="I63" s="21" t="s">
        <v>494</v>
      </c>
      <c r="J63" s="21"/>
      <c r="K63" s="21"/>
      <c r="L63" s="21">
        <v>22</v>
      </c>
      <c r="M63" s="68" cm="1">
        <f t="array" ref="M63:AO63">+TRANSPOSE(BC112:BC140)</f>
        <v>0</v>
      </c>
      <c r="N63" s="68">
        <v>0</v>
      </c>
      <c r="O63" s="68">
        <v>0</v>
      </c>
      <c r="P63" s="68">
        <v>0</v>
      </c>
      <c r="Q63" s="68">
        <v>0</v>
      </c>
      <c r="R63" s="68">
        <v>0</v>
      </c>
      <c r="S63" s="68">
        <v>0</v>
      </c>
      <c r="T63" s="68">
        <v>1</v>
      </c>
      <c r="U63" s="68">
        <v>1</v>
      </c>
      <c r="V63" s="68">
        <v>24</v>
      </c>
      <c r="W63" s="68">
        <v>12</v>
      </c>
      <c r="X63" s="68">
        <v>2</v>
      </c>
      <c r="Y63" s="68">
        <v>22</v>
      </c>
      <c r="Z63" s="68">
        <v>22</v>
      </c>
      <c r="AA63" s="68">
        <v>1</v>
      </c>
      <c r="AB63" s="68">
        <v>1</v>
      </c>
      <c r="AC63" s="68">
        <v>1</v>
      </c>
      <c r="AD63" s="68">
        <v>0</v>
      </c>
      <c r="AE63" s="68">
        <v>0</v>
      </c>
      <c r="AF63" s="68">
        <v>0</v>
      </c>
      <c r="AG63" s="68">
        <v>0</v>
      </c>
      <c r="AH63" s="68">
        <v>0</v>
      </c>
      <c r="AI63" s="68">
        <v>0</v>
      </c>
      <c r="AJ63" s="68">
        <v>1</v>
      </c>
      <c r="AK63" s="68">
        <v>0</v>
      </c>
      <c r="AL63" s="68">
        <v>0</v>
      </c>
      <c r="AM63" s="68">
        <v>0</v>
      </c>
      <c r="AN63" s="68">
        <v>0</v>
      </c>
      <c r="AO63" s="68">
        <v>1</v>
      </c>
      <c r="AP63" s="68">
        <v>1</v>
      </c>
      <c r="AQ63" s="88">
        <f t="shared" si="9"/>
        <v>90</v>
      </c>
    </row>
    <row r="64" spans="1:43" ht="13.5" customHeight="1" x14ac:dyDescent="0.3">
      <c r="A64" s="1">
        <v>54</v>
      </c>
      <c r="B64" s="532"/>
      <c r="C64" s="548"/>
      <c r="D64" s="2" t="s">
        <v>75</v>
      </c>
      <c r="E64" s="239">
        <v>213670000498</v>
      </c>
      <c r="F64" s="260">
        <v>7.6407210000000001</v>
      </c>
      <c r="G64" s="260">
        <v>-73.982802000000007</v>
      </c>
      <c r="H64" s="236" t="s">
        <v>493</v>
      </c>
      <c r="I64" s="21" t="s">
        <v>494</v>
      </c>
      <c r="J64" s="21"/>
      <c r="K64" s="21"/>
      <c r="L64" s="21">
        <v>7</v>
      </c>
      <c r="M64" s="68" cm="1">
        <f t="array" ref="M64:AO64">+TRANSPOSE(BD112:BD140)</f>
        <v>0</v>
      </c>
      <c r="N64" s="68">
        <v>0</v>
      </c>
      <c r="O64" s="68">
        <v>0</v>
      </c>
      <c r="P64" s="68">
        <v>0</v>
      </c>
      <c r="Q64" s="68">
        <v>0</v>
      </c>
      <c r="R64" s="68">
        <v>0</v>
      </c>
      <c r="S64" s="68">
        <v>0</v>
      </c>
      <c r="T64" s="68">
        <v>1</v>
      </c>
      <c r="U64" s="68">
        <v>1</v>
      </c>
      <c r="V64" s="68">
        <v>24</v>
      </c>
      <c r="W64" s="68">
        <v>12</v>
      </c>
      <c r="X64" s="68">
        <v>2</v>
      </c>
      <c r="Y64" s="68">
        <v>7</v>
      </c>
      <c r="Z64" s="68">
        <v>7</v>
      </c>
      <c r="AA64" s="68">
        <v>1</v>
      </c>
      <c r="AB64" s="68">
        <v>1</v>
      </c>
      <c r="AC64" s="68">
        <v>1</v>
      </c>
      <c r="AD64" s="68">
        <v>0</v>
      </c>
      <c r="AE64" s="68">
        <v>0</v>
      </c>
      <c r="AF64" s="68">
        <v>0</v>
      </c>
      <c r="AG64" s="68">
        <v>0</v>
      </c>
      <c r="AH64" s="68">
        <v>0</v>
      </c>
      <c r="AI64" s="68">
        <v>0</v>
      </c>
      <c r="AJ64" s="68">
        <v>1</v>
      </c>
      <c r="AK64" s="68">
        <v>0</v>
      </c>
      <c r="AL64" s="68">
        <v>0</v>
      </c>
      <c r="AM64" s="68">
        <v>0</v>
      </c>
      <c r="AN64" s="68">
        <v>0</v>
      </c>
      <c r="AO64" s="68">
        <v>1</v>
      </c>
      <c r="AP64" s="68">
        <v>0</v>
      </c>
      <c r="AQ64" s="88">
        <f t="shared" si="9"/>
        <v>59</v>
      </c>
    </row>
    <row r="65" spans="1:43" ht="13.5" customHeight="1" x14ac:dyDescent="0.3">
      <c r="A65" s="1">
        <v>55</v>
      </c>
      <c r="B65" s="532"/>
      <c r="C65" s="548"/>
      <c r="D65" s="2" t="s">
        <v>81</v>
      </c>
      <c r="E65" s="239">
        <v>213670001427</v>
      </c>
      <c r="F65" s="252">
        <v>7.492113636</v>
      </c>
      <c r="G65" s="252">
        <v>-74.014644610000005</v>
      </c>
      <c r="H65" s="236" t="s">
        <v>493</v>
      </c>
      <c r="I65" s="30" t="s">
        <v>495</v>
      </c>
      <c r="J65" s="21"/>
      <c r="K65" s="21"/>
      <c r="L65" s="21">
        <v>15</v>
      </c>
      <c r="M65" s="68" cm="1">
        <f t="array" ref="M65:AO65">+TRANSPOSE(BE112:BE140)</f>
        <v>0</v>
      </c>
      <c r="N65" s="68">
        <v>0</v>
      </c>
      <c r="O65" s="68">
        <v>0</v>
      </c>
      <c r="P65" s="68">
        <v>0</v>
      </c>
      <c r="Q65" s="68">
        <v>0</v>
      </c>
      <c r="R65" s="68">
        <v>0</v>
      </c>
      <c r="S65" s="68">
        <v>0</v>
      </c>
      <c r="T65" s="68">
        <v>1</v>
      </c>
      <c r="U65" s="68">
        <v>1</v>
      </c>
      <c r="V65" s="68">
        <v>24</v>
      </c>
      <c r="W65" s="68">
        <v>12</v>
      </c>
      <c r="X65" s="68">
        <v>2</v>
      </c>
      <c r="Y65" s="68">
        <v>15</v>
      </c>
      <c r="Z65" s="68">
        <v>15</v>
      </c>
      <c r="AA65" s="68">
        <v>1</v>
      </c>
      <c r="AB65" s="68">
        <v>1</v>
      </c>
      <c r="AC65" s="68">
        <v>1</v>
      </c>
      <c r="AD65" s="68">
        <v>0</v>
      </c>
      <c r="AE65" s="68">
        <v>0</v>
      </c>
      <c r="AF65" s="68">
        <v>0</v>
      </c>
      <c r="AG65" s="68">
        <v>0</v>
      </c>
      <c r="AH65" s="68">
        <v>0</v>
      </c>
      <c r="AI65" s="68">
        <v>0</v>
      </c>
      <c r="AJ65" s="68">
        <v>1</v>
      </c>
      <c r="AK65" s="68">
        <v>0</v>
      </c>
      <c r="AL65" s="68">
        <v>0</v>
      </c>
      <c r="AM65" s="68">
        <v>0</v>
      </c>
      <c r="AN65" s="68">
        <v>0</v>
      </c>
      <c r="AO65" s="68">
        <v>1</v>
      </c>
      <c r="AP65" s="68">
        <v>1</v>
      </c>
      <c r="AQ65" s="88">
        <f t="shared" si="9"/>
        <v>76</v>
      </c>
    </row>
    <row r="66" spans="1:43" ht="13.5" customHeight="1" x14ac:dyDescent="0.3">
      <c r="A66" s="1">
        <v>56</v>
      </c>
      <c r="B66" s="532"/>
      <c r="C66" s="548"/>
      <c r="D66" s="2" t="s">
        <v>77</v>
      </c>
      <c r="E66" s="239">
        <v>213670001385</v>
      </c>
      <c r="F66" s="254">
        <v>7.4471083580000004</v>
      </c>
      <c r="G66" s="254">
        <v>-73.986818450000001</v>
      </c>
      <c r="H66" s="236" t="s">
        <v>493</v>
      </c>
      <c r="I66" s="21" t="s">
        <v>494</v>
      </c>
      <c r="J66" s="21"/>
      <c r="K66" s="21"/>
      <c r="L66" s="21">
        <v>16</v>
      </c>
      <c r="M66" s="68" cm="1">
        <f t="array" ref="M66:AO66">+TRANSPOSE(BF112:BF140)</f>
        <v>0</v>
      </c>
      <c r="N66" s="68">
        <v>0</v>
      </c>
      <c r="O66" s="68">
        <v>0</v>
      </c>
      <c r="P66" s="68">
        <v>0</v>
      </c>
      <c r="Q66" s="68">
        <v>0</v>
      </c>
      <c r="R66" s="68">
        <v>0</v>
      </c>
      <c r="S66" s="68">
        <v>0</v>
      </c>
      <c r="T66" s="68">
        <v>1</v>
      </c>
      <c r="U66" s="68">
        <v>1</v>
      </c>
      <c r="V66" s="68">
        <v>24</v>
      </c>
      <c r="W66" s="68">
        <v>12</v>
      </c>
      <c r="X66" s="68">
        <v>2</v>
      </c>
      <c r="Y66" s="68">
        <v>16</v>
      </c>
      <c r="Z66" s="68">
        <v>16</v>
      </c>
      <c r="AA66" s="68">
        <v>1</v>
      </c>
      <c r="AB66" s="68">
        <v>1</v>
      </c>
      <c r="AC66" s="68">
        <v>1</v>
      </c>
      <c r="AD66" s="68">
        <v>0</v>
      </c>
      <c r="AE66" s="68">
        <v>0</v>
      </c>
      <c r="AF66" s="68">
        <v>0</v>
      </c>
      <c r="AG66" s="68">
        <v>0</v>
      </c>
      <c r="AH66" s="68">
        <v>0</v>
      </c>
      <c r="AI66" s="68">
        <v>0</v>
      </c>
      <c r="AJ66" s="68">
        <v>1</v>
      </c>
      <c r="AK66" s="68">
        <v>0</v>
      </c>
      <c r="AL66" s="68">
        <v>0</v>
      </c>
      <c r="AM66" s="68">
        <v>0</v>
      </c>
      <c r="AN66" s="68">
        <v>0</v>
      </c>
      <c r="AO66" s="68">
        <v>1</v>
      </c>
      <c r="AP66" s="68">
        <v>1</v>
      </c>
      <c r="AQ66" s="88">
        <f t="shared" si="9"/>
        <v>78</v>
      </c>
    </row>
    <row r="67" spans="1:43" ht="13.5" customHeight="1" x14ac:dyDescent="0.3">
      <c r="A67" s="1">
        <v>57</v>
      </c>
      <c r="B67" s="532"/>
      <c r="C67" s="548"/>
      <c r="D67" s="2" t="s">
        <v>69</v>
      </c>
      <c r="E67" s="239">
        <v>213670000722</v>
      </c>
      <c r="F67" s="261">
        <v>7.4144759999999996</v>
      </c>
      <c r="G67" s="261">
        <v>-74.048507999999998</v>
      </c>
      <c r="H67" s="236" t="s">
        <v>493</v>
      </c>
      <c r="I67" s="21" t="s">
        <v>494</v>
      </c>
      <c r="J67" s="21"/>
      <c r="K67" s="21"/>
      <c r="L67" s="21">
        <v>16</v>
      </c>
      <c r="M67" s="68" cm="1">
        <f t="array" ref="M67:AO67">+TRANSPOSE(BG112:BG140)</f>
        <v>0</v>
      </c>
      <c r="N67" s="68">
        <v>0</v>
      </c>
      <c r="O67" s="68">
        <v>0</v>
      </c>
      <c r="P67" s="68">
        <v>0</v>
      </c>
      <c r="Q67" s="68">
        <v>0</v>
      </c>
      <c r="R67" s="68">
        <v>0</v>
      </c>
      <c r="S67" s="68">
        <v>0</v>
      </c>
      <c r="T67" s="68">
        <v>1</v>
      </c>
      <c r="U67" s="68">
        <v>1</v>
      </c>
      <c r="V67" s="68">
        <v>24</v>
      </c>
      <c r="W67" s="68">
        <v>12</v>
      </c>
      <c r="X67" s="68">
        <v>2</v>
      </c>
      <c r="Y67" s="68">
        <v>16</v>
      </c>
      <c r="Z67" s="68">
        <v>16</v>
      </c>
      <c r="AA67" s="68">
        <v>1</v>
      </c>
      <c r="AB67" s="68">
        <v>1</v>
      </c>
      <c r="AC67" s="68">
        <v>1</v>
      </c>
      <c r="AD67" s="68">
        <v>0</v>
      </c>
      <c r="AE67" s="68">
        <v>0</v>
      </c>
      <c r="AF67" s="68">
        <v>0</v>
      </c>
      <c r="AG67" s="68">
        <v>0</v>
      </c>
      <c r="AH67" s="68">
        <v>0</v>
      </c>
      <c r="AI67" s="68">
        <v>0</v>
      </c>
      <c r="AJ67" s="68">
        <v>1</v>
      </c>
      <c r="AK67" s="68">
        <v>0</v>
      </c>
      <c r="AL67" s="68">
        <v>0</v>
      </c>
      <c r="AM67" s="68">
        <v>0</v>
      </c>
      <c r="AN67" s="68">
        <v>0</v>
      </c>
      <c r="AO67" s="68">
        <v>1</v>
      </c>
      <c r="AP67" s="68">
        <v>1</v>
      </c>
      <c r="AQ67" s="88">
        <f t="shared" si="9"/>
        <v>78</v>
      </c>
    </row>
    <row r="68" spans="1:43" ht="13.5" customHeight="1" x14ac:dyDescent="0.3">
      <c r="A68" s="1">
        <v>58</v>
      </c>
      <c r="B68" s="532"/>
      <c r="C68" s="548"/>
      <c r="D68" s="2" t="s">
        <v>508</v>
      </c>
      <c r="E68" s="239">
        <v>213670001150</v>
      </c>
      <c r="F68" s="260">
        <v>7.4210399999999996</v>
      </c>
      <c r="G68" s="260">
        <v>-74.086932000000004</v>
      </c>
      <c r="H68" s="236" t="s">
        <v>493</v>
      </c>
      <c r="I68" s="21" t="s">
        <v>494</v>
      </c>
      <c r="J68" s="21"/>
      <c r="K68" s="21"/>
      <c r="L68" s="21">
        <v>1</v>
      </c>
      <c r="M68" s="68" cm="1">
        <f t="array" ref="M68:AO68">+TRANSPOSE(BH112:BH140)</f>
        <v>0</v>
      </c>
      <c r="N68" s="68">
        <v>0</v>
      </c>
      <c r="O68" s="68">
        <v>0</v>
      </c>
      <c r="P68" s="68">
        <v>0</v>
      </c>
      <c r="Q68" s="68">
        <v>0</v>
      </c>
      <c r="R68" s="68">
        <v>0</v>
      </c>
      <c r="S68" s="68">
        <v>0</v>
      </c>
      <c r="T68" s="68">
        <v>1</v>
      </c>
      <c r="U68" s="68">
        <v>1</v>
      </c>
      <c r="V68" s="68">
        <v>24</v>
      </c>
      <c r="W68" s="68">
        <v>0</v>
      </c>
      <c r="X68" s="68">
        <v>1</v>
      </c>
      <c r="Y68" s="68">
        <v>1</v>
      </c>
      <c r="Z68" s="68">
        <v>1</v>
      </c>
      <c r="AA68" s="68">
        <v>1</v>
      </c>
      <c r="AB68" s="68">
        <v>1</v>
      </c>
      <c r="AC68" s="68">
        <v>1</v>
      </c>
      <c r="AD68" s="68">
        <v>0</v>
      </c>
      <c r="AE68" s="68">
        <v>0</v>
      </c>
      <c r="AF68" s="68">
        <v>0</v>
      </c>
      <c r="AG68" s="68">
        <v>0</v>
      </c>
      <c r="AH68" s="68">
        <v>0</v>
      </c>
      <c r="AI68" s="68">
        <v>0</v>
      </c>
      <c r="AJ68" s="68">
        <v>1</v>
      </c>
      <c r="AK68" s="68">
        <v>0</v>
      </c>
      <c r="AL68" s="68">
        <v>0</v>
      </c>
      <c r="AM68" s="68">
        <v>0</v>
      </c>
      <c r="AN68" s="68">
        <v>0</v>
      </c>
      <c r="AO68" s="68">
        <v>1</v>
      </c>
      <c r="AP68" s="68">
        <v>0</v>
      </c>
      <c r="AQ68" s="88">
        <f t="shared" si="9"/>
        <v>34</v>
      </c>
    </row>
    <row r="69" spans="1:43" ht="13.5" customHeight="1" x14ac:dyDescent="0.3">
      <c r="A69" s="1">
        <v>59</v>
      </c>
      <c r="B69" s="532"/>
      <c r="C69" s="548"/>
      <c r="D69" s="2" t="s">
        <v>65</v>
      </c>
      <c r="E69" s="239">
        <v>213670001061</v>
      </c>
      <c r="F69" s="259">
        <v>7.5601529999999997</v>
      </c>
      <c r="G69" s="259">
        <v>-73.953992999999997</v>
      </c>
      <c r="H69" s="236" t="s">
        <v>493</v>
      </c>
      <c r="I69" s="30" t="s">
        <v>495</v>
      </c>
      <c r="J69" s="21"/>
      <c r="K69" s="21"/>
      <c r="L69" s="21">
        <v>37</v>
      </c>
      <c r="M69" s="68" cm="1">
        <f t="array" ref="M69:AO69">+TRANSPOSE(BI112:BI140)</f>
        <v>0</v>
      </c>
      <c r="N69" s="68">
        <v>0</v>
      </c>
      <c r="O69" s="68">
        <v>0</v>
      </c>
      <c r="P69" s="68">
        <v>0</v>
      </c>
      <c r="Q69" s="68">
        <v>0</v>
      </c>
      <c r="R69" s="68">
        <v>0</v>
      </c>
      <c r="S69" s="68">
        <v>0</v>
      </c>
      <c r="T69" s="68">
        <v>1</v>
      </c>
      <c r="U69" s="68">
        <v>1</v>
      </c>
      <c r="V69" s="68">
        <v>24</v>
      </c>
      <c r="W69" s="68">
        <v>12</v>
      </c>
      <c r="X69" s="68">
        <v>3</v>
      </c>
      <c r="Y69" s="68">
        <v>36</v>
      </c>
      <c r="Z69" s="68">
        <v>18</v>
      </c>
      <c r="AA69" s="68">
        <v>1</v>
      </c>
      <c r="AB69" s="68">
        <v>1</v>
      </c>
      <c r="AC69" s="68">
        <v>1</v>
      </c>
      <c r="AD69" s="68">
        <v>0</v>
      </c>
      <c r="AE69" s="68">
        <v>0</v>
      </c>
      <c r="AF69" s="68">
        <v>0</v>
      </c>
      <c r="AG69" s="68">
        <v>0</v>
      </c>
      <c r="AH69" s="68">
        <v>0</v>
      </c>
      <c r="AI69" s="68">
        <v>0</v>
      </c>
      <c r="AJ69" s="68">
        <v>1</v>
      </c>
      <c r="AK69" s="68">
        <v>0</v>
      </c>
      <c r="AL69" s="68">
        <v>0</v>
      </c>
      <c r="AM69" s="68">
        <v>0</v>
      </c>
      <c r="AN69" s="68">
        <v>0</v>
      </c>
      <c r="AO69" s="68">
        <v>1</v>
      </c>
      <c r="AP69" s="68">
        <v>1</v>
      </c>
      <c r="AQ69" s="88">
        <f t="shared" si="9"/>
        <v>101</v>
      </c>
    </row>
    <row r="70" spans="1:43" ht="13.5" customHeight="1" x14ac:dyDescent="0.3">
      <c r="A70" s="1">
        <v>60</v>
      </c>
      <c r="B70" s="532"/>
      <c r="C70" s="548"/>
      <c r="D70" s="2" t="s">
        <v>509</v>
      </c>
      <c r="E70" s="239">
        <v>213670000137</v>
      </c>
      <c r="F70" s="253">
        <v>7.4051703570000003</v>
      </c>
      <c r="G70" s="253">
        <v>-74.009720759999993</v>
      </c>
      <c r="H70" s="236" t="s">
        <v>493</v>
      </c>
      <c r="I70" s="30" t="s">
        <v>495</v>
      </c>
      <c r="J70" s="21"/>
      <c r="K70" s="21"/>
      <c r="L70" s="21">
        <v>27</v>
      </c>
      <c r="M70" s="68" cm="1">
        <f t="array" ref="M70:AO70">+TRANSPOSE(BJ112:BJ140)</f>
        <v>0</v>
      </c>
      <c r="N70" s="68">
        <v>0</v>
      </c>
      <c r="O70" s="68">
        <v>0</v>
      </c>
      <c r="P70" s="68">
        <v>0</v>
      </c>
      <c r="Q70" s="68">
        <v>0</v>
      </c>
      <c r="R70" s="68">
        <v>0</v>
      </c>
      <c r="S70" s="68">
        <v>0</v>
      </c>
      <c r="T70" s="68">
        <v>1</v>
      </c>
      <c r="U70" s="68">
        <v>1</v>
      </c>
      <c r="V70" s="68">
        <v>24</v>
      </c>
      <c r="W70" s="68">
        <v>12</v>
      </c>
      <c r="X70" s="68">
        <v>2</v>
      </c>
      <c r="Y70" s="68">
        <v>27</v>
      </c>
      <c r="Z70" s="68">
        <v>18</v>
      </c>
      <c r="AA70" s="68">
        <v>1</v>
      </c>
      <c r="AB70" s="68">
        <v>1</v>
      </c>
      <c r="AC70" s="68">
        <v>1</v>
      </c>
      <c r="AD70" s="68">
        <v>0</v>
      </c>
      <c r="AE70" s="68">
        <v>0</v>
      </c>
      <c r="AF70" s="68">
        <v>0</v>
      </c>
      <c r="AG70" s="68">
        <v>0</v>
      </c>
      <c r="AH70" s="68">
        <v>0</v>
      </c>
      <c r="AI70" s="68">
        <v>0</v>
      </c>
      <c r="AJ70" s="68">
        <v>1</v>
      </c>
      <c r="AK70" s="68">
        <v>0</v>
      </c>
      <c r="AL70" s="68">
        <v>0</v>
      </c>
      <c r="AM70" s="68">
        <v>0</v>
      </c>
      <c r="AN70" s="68">
        <v>0</v>
      </c>
      <c r="AO70" s="68">
        <v>1</v>
      </c>
      <c r="AP70" s="68">
        <v>1</v>
      </c>
      <c r="AQ70" s="88">
        <f t="shared" si="9"/>
        <v>91</v>
      </c>
    </row>
    <row r="71" spans="1:43" ht="13.5" customHeight="1" x14ac:dyDescent="0.3">
      <c r="A71" s="1">
        <v>61</v>
      </c>
      <c r="B71" s="532"/>
      <c r="C71" s="548"/>
      <c r="D71" s="2" t="s">
        <v>72</v>
      </c>
      <c r="E71" s="239">
        <v>213670000854</v>
      </c>
      <c r="F71" s="260">
        <v>7.4635509999999998</v>
      </c>
      <c r="G71" s="260">
        <v>-74.084220000000002</v>
      </c>
      <c r="H71" s="236" t="s">
        <v>493</v>
      </c>
      <c r="I71" s="30" t="s">
        <v>495</v>
      </c>
      <c r="J71" s="21"/>
      <c r="K71" s="21"/>
      <c r="L71" s="21">
        <v>20</v>
      </c>
      <c r="M71" s="68" cm="1">
        <f t="array" ref="M71:AO71">+TRANSPOSE(BK112:BK140)</f>
        <v>0</v>
      </c>
      <c r="N71" s="68">
        <v>0</v>
      </c>
      <c r="O71" s="68">
        <v>0</v>
      </c>
      <c r="P71" s="68">
        <v>0</v>
      </c>
      <c r="Q71" s="68">
        <v>0</v>
      </c>
      <c r="R71" s="68">
        <v>0</v>
      </c>
      <c r="S71" s="68">
        <v>0</v>
      </c>
      <c r="T71" s="68">
        <v>1</v>
      </c>
      <c r="U71" s="68">
        <v>1</v>
      </c>
      <c r="V71" s="68">
        <v>24</v>
      </c>
      <c r="W71" s="68">
        <v>12</v>
      </c>
      <c r="X71" s="68">
        <v>2</v>
      </c>
      <c r="Y71" s="68">
        <v>20</v>
      </c>
      <c r="Z71" s="68">
        <v>18</v>
      </c>
      <c r="AA71" s="68">
        <v>1</v>
      </c>
      <c r="AB71" s="68">
        <v>1</v>
      </c>
      <c r="AC71" s="68">
        <v>1</v>
      </c>
      <c r="AD71" s="68">
        <v>0</v>
      </c>
      <c r="AE71" s="68">
        <v>0</v>
      </c>
      <c r="AF71" s="68">
        <v>0</v>
      </c>
      <c r="AG71" s="68">
        <v>0</v>
      </c>
      <c r="AH71" s="68">
        <v>0</v>
      </c>
      <c r="AI71" s="68">
        <v>0</v>
      </c>
      <c r="AJ71" s="68">
        <v>1</v>
      </c>
      <c r="AK71" s="68">
        <v>0</v>
      </c>
      <c r="AL71" s="68">
        <v>0</v>
      </c>
      <c r="AM71" s="68">
        <v>0</v>
      </c>
      <c r="AN71" s="68">
        <v>0</v>
      </c>
      <c r="AO71" s="68">
        <v>1</v>
      </c>
      <c r="AP71" s="68">
        <v>1</v>
      </c>
      <c r="AQ71" s="88">
        <f t="shared" si="9"/>
        <v>84</v>
      </c>
    </row>
    <row r="72" spans="1:43" ht="13.5" customHeight="1" x14ac:dyDescent="0.3">
      <c r="A72" s="1">
        <v>62</v>
      </c>
      <c r="B72" s="532"/>
      <c r="C72" s="548"/>
      <c r="D72" s="2" t="s">
        <v>66</v>
      </c>
      <c r="E72" s="239">
        <v>213670001087</v>
      </c>
      <c r="F72" s="259">
        <v>7.4831289999999999</v>
      </c>
      <c r="G72" s="259">
        <v>-74.071738999999994</v>
      </c>
      <c r="H72" s="236" t="s">
        <v>493</v>
      </c>
      <c r="I72" s="30" t="s">
        <v>495</v>
      </c>
      <c r="J72" s="21"/>
      <c r="K72" s="21"/>
      <c r="L72" s="21">
        <v>23</v>
      </c>
      <c r="M72" s="68" cm="1">
        <f t="array" ref="M72:AO72">+TRANSPOSE(BL112:BL140)</f>
        <v>0</v>
      </c>
      <c r="N72" s="68">
        <v>0</v>
      </c>
      <c r="O72" s="68">
        <v>0</v>
      </c>
      <c r="P72" s="68">
        <v>0</v>
      </c>
      <c r="Q72" s="68">
        <v>0</v>
      </c>
      <c r="R72" s="68">
        <v>0</v>
      </c>
      <c r="S72" s="68">
        <v>0</v>
      </c>
      <c r="T72" s="68">
        <v>1</v>
      </c>
      <c r="U72" s="68">
        <v>1</v>
      </c>
      <c r="V72" s="68">
        <v>24</v>
      </c>
      <c r="W72" s="68">
        <v>12</v>
      </c>
      <c r="X72" s="68">
        <v>2</v>
      </c>
      <c r="Y72" s="68">
        <v>23</v>
      </c>
      <c r="Z72" s="68">
        <v>18</v>
      </c>
      <c r="AA72" s="68">
        <v>1</v>
      </c>
      <c r="AB72" s="68">
        <v>1</v>
      </c>
      <c r="AC72" s="68">
        <v>1</v>
      </c>
      <c r="AD72" s="68">
        <v>0</v>
      </c>
      <c r="AE72" s="68">
        <v>0</v>
      </c>
      <c r="AF72" s="68">
        <v>0</v>
      </c>
      <c r="AG72" s="68">
        <v>0</v>
      </c>
      <c r="AH72" s="68">
        <v>0</v>
      </c>
      <c r="AI72" s="68">
        <v>0</v>
      </c>
      <c r="AJ72" s="68">
        <v>1</v>
      </c>
      <c r="AK72" s="68">
        <v>0</v>
      </c>
      <c r="AL72" s="68">
        <v>0</v>
      </c>
      <c r="AM72" s="68">
        <v>0</v>
      </c>
      <c r="AN72" s="68">
        <v>0</v>
      </c>
      <c r="AO72" s="68">
        <v>1</v>
      </c>
      <c r="AP72" s="68">
        <v>1</v>
      </c>
      <c r="AQ72" s="88">
        <f t="shared" si="9"/>
        <v>87</v>
      </c>
    </row>
    <row r="73" spans="1:43" ht="13.5" customHeight="1" x14ac:dyDescent="0.3">
      <c r="A73" s="1">
        <v>63</v>
      </c>
      <c r="B73" s="532"/>
      <c r="C73" s="548"/>
      <c r="D73" s="2" t="s">
        <v>78</v>
      </c>
      <c r="E73" s="239">
        <v>213670001378</v>
      </c>
      <c r="F73" s="253">
        <v>7.4840378247299997</v>
      </c>
      <c r="G73" s="253">
        <v>-74.107152867799996</v>
      </c>
      <c r="H73" s="236" t="s">
        <v>493</v>
      </c>
      <c r="I73" s="21" t="s">
        <v>494</v>
      </c>
      <c r="J73" s="21"/>
      <c r="K73" s="21"/>
      <c r="L73" s="21">
        <v>14</v>
      </c>
      <c r="M73" s="68" cm="1">
        <f t="array" ref="M73:AO73">+TRANSPOSE(BM112:BM140)</f>
        <v>0</v>
      </c>
      <c r="N73" s="68">
        <v>0</v>
      </c>
      <c r="O73" s="68">
        <v>0</v>
      </c>
      <c r="P73" s="68">
        <v>0</v>
      </c>
      <c r="Q73" s="68">
        <v>0</v>
      </c>
      <c r="R73" s="68">
        <v>0</v>
      </c>
      <c r="S73" s="68">
        <v>0</v>
      </c>
      <c r="T73" s="68">
        <v>1</v>
      </c>
      <c r="U73" s="68">
        <v>1</v>
      </c>
      <c r="V73" s="68">
        <v>24</v>
      </c>
      <c r="W73" s="68">
        <v>12</v>
      </c>
      <c r="X73" s="68">
        <v>2</v>
      </c>
      <c r="Y73" s="68">
        <v>14</v>
      </c>
      <c r="Z73" s="68">
        <v>14</v>
      </c>
      <c r="AA73" s="68">
        <v>1</v>
      </c>
      <c r="AB73" s="68">
        <v>1</v>
      </c>
      <c r="AC73" s="68">
        <v>1</v>
      </c>
      <c r="AD73" s="68">
        <v>0</v>
      </c>
      <c r="AE73" s="68">
        <v>0</v>
      </c>
      <c r="AF73" s="68">
        <v>0</v>
      </c>
      <c r="AG73" s="68">
        <v>0</v>
      </c>
      <c r="AH73" s="68">
        <v>0</v>
      </c>
      <c r="AI73" s="68">
        <v>0</v>
      </c>
      <c r="AJ73" s="68">
        <v>1</v>
      </c>
      <c r="AK73" s="68">
        <v>0</v>
      </c>
      <c r="AL73" s="68">
        <v>0</v>
      </c>
      <c r="AM73" s="68">
        <v>0</v>
      </c>
      <c r="AN73" s="68">
        <v>0</v>
      </c>
      <c r="AO73" s="68">
        <v>1</v>
      </c>
      <c r="AP73" s="68">
        <v>1</v>
      </c>
      <c r="AQ73" s="88">
        <f t="shared" si="9"/>
        <v>74</v>
      </c>
    </row>
    <row r="74" spans="1:43" ht="13.5" customHeight="1" x14ac:dyDescent="0.3">
      <c r="A74" s="64">
        <v>64</v>
      </c>
      <c r="B74" s="532"/>
      <c r="C74" s="549"/>
      <c r="D74" s="19" t="s">
        <v>63</v>
      </c>
      <c r="E74" s="240">
        <v>213670000838</v>
      </c>
      <c r="F74" s="259">
        <v>7.479425</v>
      </c>
      <c r="G74" s="259">
        <v>-73.922830000000005</v>
      </c>
      <c r="H74" s="241" t="s">
        <v>493</v>
      </c>
      <c r="I74" s="30" t="s">
        <v>495</v>
      </c>
      <c r="J74" s="65"/>
      <c r="K74" s="65"/>
      <c r="L74" s="65">
        <v>27</v>
      </c>
      <c r="M74" s="68" cm="1">
        <f t="array" ref="M74:AO74">+TRANSPOSE(BN112:BN140)</f>
        <v>0</v>
      </c>
      <c r="N74" s="68">
        <v>0</v>
      </c>
      <c r="O74" s="68">
        <v>0</v>
      </c>
      <c r="P74" s="68">
        <v>0</v>
      </c>
      <c r="Q74" s="68">
        <v>0</v>
      </c>
      <c r="R74" s="68">
        <v>0</v>
      </c>
      <c r="S74" s="68">
        <v>0</v>
      </c>
      <c r="T74" s="68">
        <v>1</v>
      </c>
      <c r="U74" s="68">
        <v>1</v>
      </c>
      <c r="V74" s="68">
        <v>24</v>
      </c>
      <c r="W74" s="68">
        <v>12</v>
      </c>
      <c r="X74" s="68">
        <v>2</v>
      </c>
      <c r="Y74" s="68">
        <v>27</v>
      </c>
      <c r="Z74" s="68">
        <v>18</v>
      </c>
      <c r="AA74" s="68">
        <v>1</v>
      </c>
      <c r="AB74" s="68">
        <v>1</v>
      </c>
      <c r="AC74" s="68">
        <v>1</v>
      </c>
      <c r="AD74" s="68">
        <v>0</v>
      </c>
      <c r="AE74" s="68">
        <v>0</v>
      </c>
      <c r="AF74" s="68">
        <v>0</v>
      </c>
      <c r="AG74" s="68">
        <v>0</v>
      </c>
      <c r="AH74" s="68">
        <v>0</v>
      </c>
      <c r="AI74" s="68">
        <v>0</v>
      </c>
      <c r="AJ74" s="68">
        <v>1</v>
      </c>
      <c r="AK74" s="68">
        <v>0</v>
      </c>
      <c r="AL74" s="68">
        <v>0</v>
      </c>
      <c r="AM74" s="68">
        <v>0</v>
      </c>
      <c r="AN74" s="68">
        <v>0</v>
      </c>
      <c r="AO74" s="68">
        <v>1</v>
      </c>
      <c r="AP74" s="68">
        <v>1</v>
      </c>
      <c r="AQ74" s="88">
        <f t="shared" si="9"/>
        <v>91</v>
      </c>
    </row>
    <row r="75" spans="1:43" ht="15" customHeight="1" x14ac:dyDescent="0.3">
      <c r="A75" s="535" t="s">
        <v>496</v>
      </c>
      <c r="B75" s="535"/>
      <c r="C75" s="535"/>
      <c r="D75" s="535"/>
      <c r="E75" s="535"/>
      <c r="F75" s="540"/>
      <c r="G75" s="540"/>
      <c r="H75" s="535"/>
      <c r="I75" s="535"/>
      <c r="J75" s="535"/>
      <c r="K75" s="535"/>
      <c r="L75" s="220">
        <f>SUM(L53:L74)</f>
        <v>1124</v>
      </c>
      <c r="M75" s="219">
        <f>SUM(M53:M74)</f>
        <v>0</v>
      </c>
      <c r="N75" s="219">
        <f t="shared" ref="N75:AP75" si="10">SUM(N53:N74)</f>
        <v>0</v>
      </c>
      <c r="O75" s="219">
        <f t="shared" si="10"/>
        <v>0</v>
      </c>
      <c r="P75" s="219">
        <f t="shared" si="10"/>
        <v>0</v>
      </c>
      <c r="Q75" s="219">
        <f t="shared" si="10"/>
        <v>0</v>
      </c>
      <c r="R75" s="219">
        <f t="shared" si="10"/>
        <v>0</v>
      </c>
      <c r="S75" s="219">
        <f t="shared" si="10"/>
        <v>0</v>
      </c>
      <c r="T75" s="219">
        <f t="shared" si="10"/>
        <v>23</v>
      </c>
      <c r="U75" s="219">
        <f t="shared" si="10"/>
        <v>23</v>
      </c>
      <c r="V75" s="219">
        <f t="shared" si="10"/>
        <v>552</v>
      </c>
      <c r="W75" s="219">
        <f t="shared" si="10"/>
        <v>288</v>
      </c>
      <c r="X75" s="219">
        <f t="shared" si="10"/>
        <v>63</v>
      </c>
      <c r="Y75" s="219">
        <f t="shared" si="10"/>
        <v>407</v>
      </c>
      <c r="Z75" s="219">
        <f t="shared" si="10"/>
        <v>346</v>
      </c>
      <c r="AA75" s="219">
        <f t="shared" si="10"/>
        <v>26</v>
      </c>
      <c r="AB75" s="219">
        <f t="shared" si="10"/>
        <v>26</v>
      </c>
      <c r="AC75" s="219">
        <f t="shared" si="10"/>
        <v>26</v>
      </c>
      <c r="AD75" s="219">
        <f t="shared" si="10"/>
        <v>5</v>
      </c>
      <c r="AE75" s="219">
        <f t="shared" si="10"/>
        <v>5</v>
      </c>
      <c r="AF75" s="219">
        <f t="shared" si="10"/>
        <v>5</v>
      </c>
      <c r="AG75" s="219">
        <f t="shared" si="10"/>
        <v>5</v>
      </c>
      <c r="AH75" s="219">
        <f t="shared" si="10"/>
        <v>5</v>
      </c>
      <c r="AI75" s="219">
        <f t="shared" si="10"/>
        <v>5</v>
      </c>
      <c r="AJ75" s="219">
        <f t="shared" si="10"/>
        <v>25</v>
      </c>
      <c r="AK75" s="219">
        <f t="shared" si="10"/>
        <v>4</v>
      </c>
      <c r="AL75" s="219">
        <f t="shared" si="10"/>
        <v>2</v>
      </c>
      <c r="AM75" s="219">
        <f t="shared" si="10"/>
        <v>3</v>
      </c>
      <c r="AN75" s="219">
        <f t="shared" si="10"/>
        <v>2</v>
      </c>
      <c r="AO75" s="219">
        <f t="shared" si="10"/>
        <v>23</v>
      </c>
      <c r="AP75" s="219">
        <f t="shared" si="10"/>
        <v>16</v>
      </c>
      <c r="AQ75" s="88"/>
    </row>
    <row r="76" spans="1:43" ht="15" customHeight="1" x14ac:dyDescent="0.3">
      <c r="A76" s="66">
        <v>65</v>
      </c>
      <c r="B76" s="522" t="s">
        <v>83</v>
      </c>
      <c r="C76" s="547">
        <v>213688001874</v>
      </c>
      <c r="D76" s="67" t="str" cm="1">
        <f t="array" ref="D76:D84">+TRANSPOSE(BO111:BW111)</f>
        <v>SAN FRANCISCO SEDE PRINCIPAL</v>
      </c>
      <c r="E76" s="274">
        <v>213688001874</v>
      </c>
      <c r="F76" s="271">
        <v>8.0379726645799998</v>
      </c>
      <c r="G76" s="271">
        <v>-74.079446145600002</v>
      </c>
      <c r="H76" s="275" t="s">
        <v>493</v>
      </c>
      <c r="I76" s="21" t="s">
        <v>495</v>
      </c>
      <c r="J76" s="188"/>
      <c r="K76" s="188"/>
      <c r="L76" s="262">
        <v>168</v>
      </c>
      <c r="M76" s="68" cm="1">
        <f t="array" ref="M76:AO76">+TRANSPOSE(BO112:BO140)</f>
        <v>1</v>
      </c>
      <c r="N76" s="68">
        <v>1</v>
      </c>
      <c r="O76" s="68">
        <v>2</v>
      </c>
      <c r="P76" s="68">
        <v>2</v>
      </c>
      <c r="Q76" s="68">
        <v>2</v>
      </c>
      <c r="R76" s="68">
        <v>1</v>
      </c>
      <c r="S76" s="68">
        <v>1</v>
      </c>
      <c r="T76" s="68">
        <v>2</v>
      </c>
      <c r="U76" s="68">
        <v>2</v>
      </c>
      <c r="V76" s="68">
        <v>36</v>
      </c>
      <c r="W76" s="68">
        <v>24</v>
      </c>
      <c r="X76" s="68">
        <v>10</v>
      </c>
      <c r="Y76" s="68">
        <v>48</v>
      </c>
      <c r="Z76" s="68">
        <v>36</v>
      </c>
      <c r="AA76" s="68">
        <v>3</v>
      </c>
      <c r="AB76" s="68">
        <v>3</v>
      </c>
      <c r="AC76" s="68">
        <v>3</v>
      </c>
      <c r="AD76" s="68">
        <v>3</v>
      </c>
      <c r="AE76" s="68">
        <v>3</v>
      </c>
      <c r="AF76" s="68">
        <v>3</v>
      </c>
      <c r="AG76" s="68">
        <v>3</v>
      </c>
      <c r="AH76" s="68">
        <v>3</v>
      </c>
      <c r="AI76" s="68">
        <v>3</v>
      </c>
      <c r="AJ76" s="68">
        <v>3</v>
      </c>
      <c r="AK76" s="68">
        <v>2</v>
      </c>
      <c r="AL76" s="68">
        <v>1</v>
      </c>
      <c r="AM76" s="68">
        <v>2</v>
      </c>
      <c r="AN76" s="68">
        <v>1</v>
      </c>
      <c r="AO76" s="68">
        <v>1</v>
      </c>
      <c r="AP76" s="68">
        <v>1</v>
      </c>
      <c r="AQ76" s="88">
        <f t="shared" ref="AQ76:AQ84" si="11">+SUM(M76:AP76)</f>
        <v>206</v>
      </c>
    </row>
    <row r="77" spans="1:43" ht="15" customHeight="1" x14ac:dyDescent="0.3">
      <c r="A77" s="1">
        <v>66</v>
      </c>
      <c r="B77" s="522"/>
      <c r="C77" s="548"/>
      <c r="D77" s="2" t="str">
        <v>EL VAIVÉN</v>
      </c>
      <c r="E77" s="239">
        <v>213688000381</v>
      </c>
      <c r="F77" s="277">
        <v>8.0289707013200005</v>
      </c>
      <c r="G77" s="277">
        <v>-74.06222941</v>
      </c>
      <c r="H77" s="236" t="s">
        <v>493</v>
      </c>
      <c r="I77" s="21" t="s">
        <v>494</v>
      </c>
      <c r="J77" s="21"/>
      <c r="K77" s="21"/>
      <c r="L77" s="21">
        <v>9</v>
      </c>
      <c r="M77" s="68" cm="1">
        <f t="array" ref="M77:AO77">+TRANSPOSE(BP112:BP140)</f>
        <v>1</v>
      </c>
      <c r="N77" s="68">
        <v>1</v>
      </c>
      <c r="O77" s="68">
        <v>1</v>
      </c>
      <c r="P77" s="68">
        <v>2</v>
      </c>
      <c r="Q77" s="68">
        <v>2</v>
      </c>
      <c r="R77" s="68">
        <v>1</v>
      </c>
      <c r="S77" s="68">
        <v>1</v>
      </c>
      <c r="T77" s="68">
        <v>1</v>
      </c>
      <c r="U77" s="68">
        <v>1</v>
      </c>
      <c r="V77" s="68">
        <v>24</v>
      </c>
      <c r="W77" s="68">
        <v>12</v>
      </c>
      <c r="X77" s="68">
        <v>2</v>
      </c>
      <c r="Y77" s="68">
        <v>9</v>
      </c>
      <c r="Z77" s="68">
        <v>9</v>
      </c>
      <c r="AA77" s="68">
        <v>1</v>
      </c>
      <c r="AB77" s="68">
        <v>1</v>
      </c>
      <c r="AC77" s="68">
        <v>1</v>
      </c>
      <c r="AD77" s="68">
        <v>1</v>
      </c>
      <c r="AE77" s="68">
        <v>1</v>
      </c>
      <c r="AF77" s="68">
        <v>1</v>
      </c>
      <c r="AG77" s="68">
        <v>1</v>
      </c>
      <c r="AH77" s="68">
        <v>1</v>
      </c>
      <c r="AI77" s="68">
        <v>1</v>
      </c>
      <c r="AJ77" s="68">
        <v>1</v>
      </c>
      <c r="AK77" s="68">
        <v>0</v>
      </c>
      <c r="AL77" s="68">
        <v>0</v>
      </c>
      <c r="AM77" s="68">
        <v>0</v>
      </c>
      <c r="AN77" s="68">
        <v>0</v>
      </c>
      <c r="AO77" s="68">
        <v>1</v>
      </c>
      <c r="AP77" s="68">
        <v>0</v>
      </c>
      <c r="AQ77" s="88">
        <f t="shared" si="11"/>
        <v>78</v>
      </c>
    </row>
    <row r="78" spans="1:43" ht="15" customHeight="1" x14ac:dyDescent="0.3">
      <c r="A78" s="1">
        <v>67</v>
      </c>
      <c r="B78" s="522"/>
      <c r="C78" s="548"/>
      <c r="D78" s="2" t="str">
        <v>JUAN PABLO SEGUNDO</v>
      </c>
      <c r="E78" s="239">
        <v>213683000403</v>
      </c>
      <c r="F78" s="272">
        <v>7.7448692898799996</v>
      </c>
      <c r="G78" s="272">
        <v>-74.176495220000007</v>
      </c>
      <c r="H78" s="236" t="s">
        <v>493</v>
      </c>
      <c r="I78" s="21" t="s">
        <v>495</v>
      </c>
      <c r="J78" s="21"/>
      <c r="K78" s="21"/>
      <c r="L78" s="21">
        <v>10</v>
      </c>
      <c r="M78" s="68" cm="1">
        <f t="array" ref="M78:AO78">+TRANSPOSE(BQ112:BQ140)</f>
        <v>1</v>
      </c>
      <c r="N78" s="68">
        <v>1</v>
      </c>
      <c r="O78" s="68">
        <v>1</v>
      </c>
      <c r="P78" s="68">
        <v>2</v>
      </c>
      <c r="Q78" s="68">
        <v>2</v>
      </c>
      <c r="R78" s="68">
        <v>1</v>
      </c>
      <c r="S78" s="68">
        <v>1</v>
      </c>
      <c r="T78" s="68">
        <v>1</v>
      </c>
      <c r="U78" s="68">
        <v>1</v>
      </c>
      <c r="V78" s="68">
        <v>24</v>
      </c>
      <c r="W78" s="68">
        <v>12</v>
      </c>
      <c r="X78" s="68">
        <v>2</v>
      </c>
      <c r="Y78" s="68">
        <v>10</v>
      </c>
      <c r="Z78" s="68">
        <v>10</v>
      </c>
      <c r="AA78" s="68">
        <v>1</v>
      </c>
      <c r="AB78" s="68">
        <v>1</v>
      </c>
      <c r="AC78" s="68">
        <v>1</v>
      </c>
      <c r="AD78" s="68">
        <v>1</v>
      </c>
      <c r="AE78" s="68">
        <v>1</v>
      </c>
      <c r="AF78" s="68">
        <v>1</v>
      </c>
      <c r="AG78" s="68">
        <v>1</v>
      </c>
      <c r="AH78" s="68">
        <v>1</v>
      </c>
      <c r="AI78" s="68">
        <v>1</v>
      </c>
      <c r="AJ78" s="68">
        <v>1</v>
      </c>
      <c r="AK78" s="68">
        <v>0</v>
      </c>
      <c r="AL78" s="68">
        <v>0</v>
      </c>
      <c r="AM78" s="68">
        <v>0</v>
      </c>
      <c r="AN78" s="68">
        <v>0</v>
      </c>
      <c r="AO78" s="68">
        <v>1</v>
      </c>
      <c r="AP78" s="68">
        <v>1</v>
      </c>
      <c r="AQ78" s="88">
        <f t="shared" si="11"/>
        <v>81</v>
      </c>
    </row>
    <row r="79" spans="1:43" ht="15" customHeight="1" x14ac:dyDescent="0.3">
      <c r="A79" s="1">
        <v>68</v>
      </c>
      <c r="B79" s="522"/>
      <c r="C79" s="548"/>
      <c r="D79" s="2" t="str">
        <v>PLAYA RICA</v>
      </c>
      <c r="E79" s="239">
        <v>213688010911</v>
      </c>
      <c r="F79" s="278">
        <v>8.0205547650900009</v>
      </c>
      <c r="G79" s="278">
        <v>-74.032370080000007</v>
      </c>
      <c r="H79" s="236" t="s">
        <v>493</v>
      </c>
      <c r="I79" s="21" t="s">
        <v>495</v>
      </c>
      <c r="J79" s="21"/>
      <c r="K79" s="21"/>
      <c r="L79" s="21">
        <v>41</v>
      </c>
      <c r="M79" s="68" cm="1">
        <f t="array" ref="M79:AO79">+TRANSPOSE(BR112:BR140)</f>
        <v>1</v>
      </c>
      <c r="N79" s="68">
        <v>1</v>
      </c>
      <c r="O79" s="68">
        <v>1</v>
      </c>
      <c r="P79" s="68">
        <v>2</v>
      </c>
      <c r="Q79" s="68">
        <v>2</v>
      </c>
      <c r="R79" s="68">
        <v>1</v>
      </c>
      <c r="S79" s="68">
        <v>1</v>
      </c>
      <c r="T79" s="68">
        <v>1</v>
      </c>
      <c r="U79" s="68">
        <v>1</v>
      </c>
      <c r="V79" s="68">
        <v>24</v>
      </c>
      <c r="W79" s="68">
        <v>12</v>
      </c>
      <c r="X79" s="68">
        <v>4</v>
      </c>
      <c r="Y79" s="68">
        <v>41</v>
      </c>
      <c r="Z79" s="68">
        <v>24</v>
      </c>
      <c r="AA79" s="68">
        <v>1</v>
      </c>
      <c r="AB79" s="68">
        <v>1</v>
      </c>
      <c r="AC79" s="68">
        <v>1</v>
      </c>
      <c r="AD79" s="68">
        <v>1</v>
      </c>
      <c r="AE79" s="68">
        <v>1</v>
      </c>
      <c r="AF79" s="68">
        <v>1</v>
      </c>
      <c r="AG79" s="68">
        <v>1</v>
      </c>
      <c r="AH79" s="68">
        <v>1</v>
      </c>
      <c r="AI79" s="68">
        <v>1</v>
      </c>
      <c r="AJ79" s="68">
        <v>1</v>
      </c>
      <c r="AK79" s="68">
        <v>2</v>
      </c>
      <c r="AL79" s="68">
        <v>1</v>
      </c>
      <c r="AM79" s="68">
        <v>1</v>
      </c>
      <c r="AN79" s="68">
        <v>1</v>
      </c>
      <c r="AO79" s="68">
        <v>1</v>
      </c>
      <c r="AP79" s="68">
        <v>1</v>
      </c>
      <c r="AQ79" s="88">
        <f t="shared" si="11"/>
        <v>133</v>
      </c>
    </row>
    <row r="80" spans="1:43" ht="15" customHeight="1" x14ac:dyDescent="0.3">
      <c r="A80" s="1">
        <v>69</v>
      </c>
      <c r="B80" s="522"/>
      <c r="C80" s="548"/>
      <c r="D80" s="2" t="str">
        <v>LA ESMERALDA</v>
      </c>
      <c r="E80" s="239">
        <v>213744000495</v>
      </c>
      <c r="F80" s="277">
        <v>7.7448692898799996</v>
      </c>
      <c r="G80" s="277">
        <v>-74.176495220000007</v>
      </c>
      <c r="H80" s="236" t="s">
        <v>493</v>
      </c>
      <c r="I80" s="21" t="s">
        <v>494</v>
      </c>
      <c r="J80" s="21"/>
      <c r="K80" s="21"/>
      <c r="L80" s="21">
        <v>12</v>
      </c>
      <c r="M80" s="68" cm="1">
        <f t="array" ref="M80:AO80">+TRANSPOSE(BS112:BS140)</f>
        <v>1</v>
      </c>
      <c r="N80" s="68">
        <v>1</v>
      </c>
      <c r="O80" s="68">
        <v>1</v>
      </c>
      <c r="P80" s="68">
        <v>2</v>
      </c>
      <c r="Q80" s="68">
        <v>2</v>
      </c>
      <c r="R80" s="68">
        <v>1</v>
      </c>
      <c r="S80" s="68">
        <v>1</v>
      </c>
      <c r="T80" s="68">
        <v>1</v>
      </c>
      <c r="U80" s="68">
        <v>1</v>
      </c>
      <c r="V80" s="68">
        <v>24</v>
      </c>
      <c r="W80" s="68">
        <v>12</v>
      </c>
      <c r="X80" s="68">
        <v>2</v>
      </c>
      <c r="Y80" s="68">
        <v>12</v>
      </c>
      <c r="Z80" s="68">
        <v>12</v>
      </c>
      <c r="AA80" s="68">
        <v>1</v>
      </c>
      <c r="AB80" s="68">
        <v>1</v>
      </c>
      <c r="AC80" s="68">
        <v>1</v>
      </c>
      <c r="AD80" s="68">
        <v>1</v>
      </c>
      <c r="AE80" s="68">
        <v>1</v>
      </c>
      <c r="AF80" s="68">
        <v>1</v>
      </c>
      <c r="AG80" s="68">
        <v>1</v>
      </c>
      <c r="AH80" s="68">
        <v>1</v>
      </c>
      <c r="AI80" s="68">
        <v>1</v>
      </c>
      <c r="AJ80" s="68">
        <v>1</v>
      </c>
      <c r="AK80" s="68">
        <v>0</v>
      </c>
      <c r="AL80" s="68">
        <v>0</v>
      </c>
      <c r="AM80" s="68">
        <v>0</v>
      </c>
      <c r="AN80" s="68">
        <v>0</v>
      </c>
      <c r="AO80" s="68">
        <v>1</v>
      </c>
      <c r="AP80" s="68">
        <v>1</v>
      </c>
      <c r="AQ80" s="88">
        <f t="shared" si="11"/>
        <v>85</v>
      </c>
    </row>
    <row r="81" spans="1:43" ht="15" customHeight="1" x14ac:dyDescent="0.3">
      <c r="A81" s="1">
        <v>70</v>
      </c>
      <c r="B81" s="522"/>
      <c r="C81" s="548"/>
      <c r="D81" s="2" t="str">
        <v>CARACOLI</v>
      </c>
      <c r="E81" s="239">
        <v>213688000070</v>
      </c>
      <c r="F81" s="279">
        <v>8.1357496357399999</v>
      </c>
      <c r="G81" s="279">
        <v>-74.075043802799996</v>
      </c>
      <c r="H81" s="236" t="s">
        <v>493</v>
      </c>
      <c r="I81" s="21" t="s">
        <v>494</v>
      </c>
      <c r="J81" s="21"/>
      <c r="K81" s="21"/>
      <c r="L81" s="21">
        <v>17</v>
      </c>
      <c r="M81" s="68" cm="1">
        <f t="array" ref="M81:AO81">+TRANSPOSE(BT112:BT140)</f>
        <v>1</v>
      </c>
      <c r="N81" s="68">
        <v>1</v>
      </c>
      <c r="O81" s="68">
        <v>1</v>
      </c>
      <c r="P81" s="68">
        <v>2</v>
      </c>
      <c r="Q81" s="68">
        <v>2</v>
      </c>
      <c r="R81" s="68">
        <v>1</v>
      </c>
      <c r="S81" s="68">
        <v>1</v>
      </c>
      <c r="T81" s="68">
        <v>1</v>
      </c>
      <c r="U81" s="68">
        <v>1</v>
      </c>
      <c r="V81" s="68">
        <v>24</v>
      </c>
      <c r="W81" s="68">
        <v>12</v>
      </c>
      <c r="X81" s="68">
        <v>2</v>
      </c>
      <c r="Y81" s="68">
        <v>17</v>
      </c>
      <c r="Z81" s="68">
        <v>12</v>
      </c>
      <c r="AA81" s="68">
        <v>1</v>
      </c>
      <c r="AB81" s="68">
        <v>1</v>
      </c>
      <c r="AC81" s="68">
        <v>1</v>
      </c>
      <c r="AD81" s="68">
        <v>1</v>
      </c>
      <c r="AE81" s="68">
        <v>1</v>
      </c>
      <c r="AF81" s="68">
        <v>1</v>
      </c>
      <c r="AG81" s="68">
        <v>1</v>
      </c>
      <c r="AH81" s="68">
        <v>1</v>
      </c>
      <c r="AI81" s="68">
        <v>1</v>
      </c>
      <c r="AJ81" s="68">
        <v>1</v>
      </c>
      <c r="AK81" s="68">
        <v>0</v>
      </c>
      <c r="AL81" s="68">
        <v>0</v>
      </c>
      <c r="AM81" s="68">
        <v>0</v>
      </c>
      <c r="AN81" s="68">
        <v>0</v>
      </c>
      <c r="AO81" s="68">
        <v>1</v>
      </c>
      <c r="AP81" s="68">
        <v>1</v>
      </c>
      <c r="AQ81" s="88">
        <f t="shared" si="11"/>
        <v>90</v>
      </c>
    </row>
    <row r="82" spans="1:43" ht="15" customHeight="1" x14ac:dyDescent="0.3">
      <c r="A82" s="1">
        <v>71</v>
      </c>
      <c r="B82" s="522"/>
      <c r="C82" s="548"/>
      <c r="D82" s="2" t="str">
        <v>LA UNIÓN</v>
      </c>
      <c r="E82" s="239">
        <v>213688000045</v>
      </c>
      <c r="F82" s="277">
        <v>8.0134140792600004</v>
      </c>
      <c r="G82" s="277">
        <v>-74.134696363000003</v>
      </c>
      <c r="H82" s="236" t="s">
        <v>493</v>
      </c>
      <c r="I82" s="21" t="s">
        <v>494</v>
      </c>
      <c r="J82" s="21"/>
      <c r="K82" s="21"/>
      <c r="L82" s="21">
        <v>19</v>
      </c>
      <c r="M82" s="68" cm="1">
        <f t="array" ref="M82:AO82">+TRANSPOSE(BU112:BU140)</f>
        <v>1</v>
      </c>
      <c r="N82" s="68">
        <v>1</v>
      </c>
      <c r="O82" s="68">
        <v>1</v>
      </c>
      <c r="P82" s="68">
        <v>2</v>
      </c>
      <c r="Q82" s="68">
        <v>2</v>
      </c>
      <c r="R82" s="68">
        <v>1</v>
      </c>
      <c r="S82" s="68">
        <v>1</v>
      </c>
      <c r="T82" s="68">
        <v>1</v>
      </c>
      <c r="U82" s="68">
        <v>1</v>
      </c>
      <c r="V82" s="68">
        <v>24</v>
      </c>
      <c r="W82" s="68">
        <v>12</v>
      </c>
      <c r="X82" s="68">
        <v>2</v>
      </c>
      <c r="Y82" s="68">
        <v>19</v>
      </c>
      <c r="Z82" s="68">
        <v>18</v>
      </c>
      <c r="AA82" s="68">
        <v>1</v>
      </c>
      <c r="AB82" s="68">
        <v>1</v>
      </c>
      <c r="AC82" s="68">
        <v>1</v>
      </c>
      <c r="AD82" s="68">
        <v>1</v>
      </c>
      <c r="AE82" s="68">
        <v>1</v>
      </c>
      <c r="AF82" s="68">
        <v>1</v>
      </c>
      <c r="AG82" s="68">
        <v>1</v>
      </c>
      <c r="AH82" s="68">
        <v>1</v>
      </c>
      <c r="AI82" s="68">
        <v>1</v>
      </c>
      <c r="AJ82" s="68">
        <v>1</v>
      </c>
      <c r="AK82" s="68">
        <v>0</v>
      </c>
      <c r="AL82" s="68">
        <v>0</v>
      </c>
      <c r="AM82" s="68">
        <v>0</v>
      </c>
      <c r="AN82" s="68">
        <v>0</v>
      </c>
      <c r="AO82" s="68">
        <v>1</v>
      </c>
      <c r="AP82" s="68">
        <v>1</v>
      </c>
      <c r="AQ82" s="88">
        <f t="shared" si="11"/>
        <v>98</v>
      </c>
    </row>
    <row r="83" spans="1:43" ht="15" customHeight="1" x14ac:dyDescent="0.3">
      <c r="A83" s="1">
        <v>72</v>
      </c>
      <c r="B83" s="522"/>
      <c r="C83" s="548"/>
      <c r="D83" s="19" t="str">
        <v>SAN ISIDRO</v>
      </c>
      <c r="E83" s="239">
        <v>213744000860</v>
      </c>
      <c r="F83" s="272">
        <v>7.7448692898799996</v>
      </c>
      <c r="G83" s="272">
        <v>-74.176495220800007</v>
      </c>
      <c r="H83" s="236" t="s">
        <v>493</v>
      </c>
      <c r="I83" s="21" t="s">
        <v>495</v>
      </c>
      <c r="J83" s="21"/>
      <c r="K83" s="21"/>
      <c r="L83" s="21">
        <v>58</v>
      </c>
      <c r="M83" s="68" cm="1">
        <f t="array" ref="M83:AO83">+TRANSPOSE(BV112:BV140)</f>
        <v>1</v>
      </c>
      <c r="N83" s="68">
        <v>1</v>
      </c>
      <c r="O83" s="68">
        <v>1</v>
      </c>
      <c r="P83" s="68">
        <v>2</v>
      </c>
      <c r="Q83" s="68">
        <v>2</v>
      </c>
      <c r="R83" s="68">
        <v>1</v>
      </c>
      <c r="S83" s="68">
        <v>1</v>
      </c>
      <c r="T83" s="68">
        <v>1</v>
      </c>
      <c r="U83" s="68">
        <v>1</v>
      </c>
      <c r="V83" s="68">
        <v>24</v>
      </c>
      <c r="W83" s="68">
        <v>12</v>
      </c>
      <c r="X83" s="68">
        <v>4</v>
      </c>
      <c r="Y83" s="68">
        <v>48</v>
      </c>
      <c r="Z83" s="68">
        <v>24</v>
      </c>
      <c r="AA83" s="68">
        <v>1</v>
      </c>
      <c r="AB83" s="68">
        <v>1</v>
      </c>
      <c r="AC83" s="68">
        <v>1</v>
      </c>
      <c r="AD83" s="68">
        <v>1</v>
      </c>
      <c r="AE83" s="68">
        <v>1</v>
      </c>
      <c r="AF83" s="68">
        <v>1</v>
      </c>
      <c r="AG83" s="68">
        <v>1</v>
      </c>
      <c r="AH83" s="68">
        <v>1</v>
      </c>
      <c r="AI83" s="68">
        <v>1</v>
      </c>
      <c r="AJ83" s="68">
        <v>1</v>
      </c>
      <c r="AK83" s="68">
        <v>2</v>
      </c>
      <c r="AL83" s="68">
        <v>1</v>
      </c>
      <c r="AM83" s="68">
        <v>1</v>
      </c>
      <c r="AN83" s="68">
        <v>1</v>
      </c>
      <c r="AO83" s="68">
        <v>1</v>
      </c>
      <c r="AP83" s="68">
        <v>1</v>
      </c>
      <c r="AQ83" s="88">
        <f t="shared" si="11"/>
        <v>140</v>
      </c>
    </row>
    <row r="84" spans="1:43" ht="15" customHeight="1" x14ac:dyDescent="0.3">
      <c r="A84" s="64">
        <v>73</v>
      </c>
      <c r="B84" s="531"/>
      <c r="C84" s="549"/>
      <c r="D84" s="19" t="str">
        <v>LA MENDOZA</v>
      </c>
      <c r="E84" s="276">
        <v>413688001822</v>
      </c>
      <c r="F84" s="277">
        <v>8.0915971670700007</v>
      </c>
      <c r="G84" s="277">
        <v>-74.101086762199998</v>
      </c>
      <c r="H84" s="273" t="s">
        <v>493</v>
      </c>
      <c r="I84" s="263" t="s">
        <v>494</v>
      </c>
      <c r="J84" s="263"/>
      <c r="K84" s="263"/>
      <c r="L84" s="68">
        <v>19</v>
      </c>
      <c r="M84" s="68" cm="1">
        <f t="array" ref="M84:AO84">+TRANSPOSE(BW112:BW140)</f>
        <v>1</v>
      </c>
      <c r="N84" s="68">
        <v>1</v>
      </c>
      <c r="O84" s="68">
        <v>1</v>
      </c>
      <c r="P84" s="68">
        <v>2</v>
      </c>
      <c r="Q84" s="68">
        <v>2</v>
      </c>
      <c r="R84" s="68">
        <v>1</v>
      </c>
      <c r="S84" s="68">
        <v>1</v>
      </c>
      <c r="T84" s="68">
        <v>1</v>
      </c>
      <c r="U84" s="68">
        <v>1</v>
      </c>
      <c r="V84" s="68">
        <v>24</v>
      </c>
      <c r="W84" s="68">
        <v>12</v>
      </c>
      <c r="X84" s="68">
        <v>2</v>
      </c>
      <c r="Y84" s="68">
        <v>19</v>
      </c>
      <c r="Z84" s="68">
        <v>18</v>
      </c>
      <c r="AA84" s="68">
        <v>1</v>
      </c>
      <c r="AB84" s="68">
        <v>1</v>
      </c>
      <c r="AC84" s="68">
        <v>1</v>
      </c>
      <c r="AD84" s="68">
        <v>1</v>
      </c>
      <c r="AE84" s="68">
        <v>1</v>
      </c>
      <c r="AF84" s="68">
        <v>1</v>
      </c>
      <c r="AG84" s="68">
        <v>1</v>
      </c>
      <c r="AH84" s="68">
        <v>1</v>
      </c>
      <c r="AI84" s="68">
        <v>1</v>
      </c>
      <c r="AJ84" s="68">
        <v>1</v>
      </c>
      <c r="AK84" s="68">
        <v>0</v>
      </c>
      <c r="AL84" s="68">
        <v>0</v>
      </c>
      <c r="AM84" s="68">
        <v>0</v>
      </c>
      <c r="AN84" s="68">
        <v>0</v>
      </c>
      <c r="AO84" s="68">
        <v>1</v>
      </c>
      <c r="AP84" s="68">
        <v>1</v>
      </c>
      <c r="AQ84" s="88">
        <f t="shared" si="11"/>
        <v>98</v>
      </c>
    </row>
    <row r="85" spans="1:43" ht="15" customHeight="1" x14ac:dyDescent="0.3">
      <c r="A85" s="535" t="s">
        <v>496</v>
      </c>
      <c r="B85" s="535"/>
      <c r="C85" s="535"/>
      <c r="D85" s="535"/>
      <c r="E85" s="535"/>
      <c r="F85" s="540"/>
      <c r="G85" s="540"/>
      <c r="H85" s="535"/>
      <c r="I85" s="535"/>
      <c r="J85" s="535"/>
      <c r="K85" s="535"/>
      <c r="L85" s="221">
        <f>SUM(L76:L84)</f>
        <v>353</v>
      </c>
      <c r="M85" s="219">
        <f t="shared" ref="M85:AP85" si="12">SUM(M76:M84)</f>
        <v>9</v>
      </c>
      <c r="N85" s="219">
        <f t="shared" si="12"/>
        <v>9</v>
      </c>
      <c r="O85" s="219">
        <f t="shared" si="12"/>
        <v>10</v>
      </c>
      <c r="P85" s="219">
        <f t="shared" si="12"/>
        <v>18</v>
      </c>
      <c r="Q85" s="219">
        <f t="shared" si="12"/>
        <v>18</v>
      </c>
      <c r="R85" s="219">
        <f t="shared" si="12"/>
        <v>9</v>
      </c>
      <c r="S85" s="219">
        <f t="shared" si="12"/>
        <v>9</v>
      </c>
      <c r="T85" s="219">
        <f t="shared" si="12"/>
        <v>10</v>
      </c>
      <c r="U85" s="219">
        <f t="shared" si="12"/>
        <v>10</v>
      </c>
      <c r="V85" s="219">
        <f t="shared" si="12"/>
        <v>228</v>
      </c>
      <c r="W85" s="219">
        <f t="shared" si="12"/>
        <v>120</v>
      </c>
      <c r="X85" s="219">
        <f t="shared" si="12"/>
        <v>30</v>
      </c>
      <c r="Y85" s="219">
        <f t="shared" si="12"/>
        <v>223</v>
      </c>
      <c r="Z85" s="219">
        <f t="shared" si="12"/>
        <v>163</v>
      </c>
      <c r="AA85" s="219">
        <f t="shared" si="12"/>
        <v>11</v>
      </c>
      <c r="AB85" s="219">
        <f t="shared" si="12"/>
        <v>11</v>
      </c>
      <c r="AC85" s="219">
        <f t="shared" si="12"/>
        <v>11</v>
      </c>
      <c r="AD85" s="219">
        <f t="shared" si="12"/>
        <v>11</v>
      </c>
      <c r="AE85" s="219">
        <f t="shared" si="12"/>
        <v>11</v>
      </c>
      <c r="AF85" s="219">
        <f t="shared" si="12"/>
        <v>11</v>
      </c>
      <c r="AG85" s="219">
        <f t="shared" si="12"/>
        <v>11</v>
      </c>
      <c r="AH85" s="219">
        <f t="shared" si="12"/>
        <v>11</v>
      </c>
      <c r="AI85" s="219">
        <f t="shared" si="12"/>
        <v>11</v>
      </c>
      <c r="AJ85" s="219">
        <f t="shared" si="12"/>
        <v>11</v>
      </c>
      <c r="AK85" s="219">
        <f t="shared" si="12"/>
        <v>6</v>
      </c>
      <c r="AL85" s="219">
        <f t="shared" si="12"/>
        <v>3</v>
      </c>
      <c r="AM85" s="219">
        <f t="shared" si="12"/>
        <v>4</v>
      </c>
      <c r="AN85" s="219">
        <f t="shared" si="12"/>
        <v>3</v>
      </c>
      <c r="AO85" s="219">
        <f t="shared" si="12"/>
        <v>9</v>
      </c>
      <c r="AP85" s="219">
        <f t="shared" si="12"/>
        <v>8</v>
      </c>
      <c r="AQ85" s="88"/>
    </row>
    <row r="86" spans="1:43" ht="15" customHeight="1" x14ac:dyDescent="0.3">
      <c r="A86" s="23">
        <v>74</v>
      </c>
      <c r="B86" s="546" t="s">
        <v>510</v>
      </c>
      <c r="C86" s="550">
        <v>213688001882</v>
      </c>
      <c r="D86" s="63" t="str" cm="1">
        <f t="array" ref="D86:D102">+TRANSPOSE(BX111:CN111)</f>
        <v>MINA MOCHA</v>
      </c>
      <c r="E86" s="234">
        <v>213688011403</v>
      </c>
      <c r="F86" s="278">
        <v>8.0134140792600004</v>
      </c>
      <c r="G86" s="278">
        <v>-74.1346963636</v>
      </c>
      <c r="H86" s="233" t="s">
        <v>493</v>
      </c>
      <c r="I86" s="23" t="s">
        <v>494</v>
      </c>
      <c r="J86" s="22"/>
      <c r="K86" s="22"/>
      <c r="L86" s="23">
        <v>167</v>
      </c>
      <c r="M86" s="68" cm="1">
        <f t="array" ref="M86:AO86">+TRANSPOSE(BX112:BX140)</f>
        <v>0</v>
      </c>
      <c r="N86" s="21">
        <v>0</v>
      </c>
      <c r="O86" s="21">
        <v>0</v>
      </c>
      <c r="P86" s="21">
        <v>0</v>
      </c>
      <c r="Q86" s="21">
        <v>0</v>
      </c>
      <c r="R86" s="21">
        <v>0</v>
      </c>
      <c r="S86" s="21">
        <v>0</v>
      </c>
      <c r="T86" s="21">
        <v>2</v>
      </c>
      <c r="U86" s="21">
        <v>2</v>
      </c>
      <c r="V86" s="21">
        <v>36</v>
      </c>
      <c r="W86" s="21">
        <v>36</v>
      </c>
      <c r="X86" s="21">
        <v>10</v>
      </c>
      <c r="Y86" s="21">
        <v>24</v>
      </c>
      <c r="Z86" s="21">
        <v>24</v>
      </c>
      <c r="AA86" s="21">
        <v>4</v>
      </c>
      <c r="AB86" s="21">
        <v>4</v>
      </c>
      <c r="AC86" s="21">
        <v>4</v>
      </c>
      <c r="AD86" s="21">
        <v>0</v>
      </c>
      <c r="AE86" s="21">
        <v>0</v>
      </c>
      <c r="AF86" s="21">
        <v>0</v>
      </c>
      <c r="AG86" s="21">
        <v>0</v>
      </c>
      <c r="AH86" s="21">
        <v>0</v>
      </c>
      <c r="AI86" s="21">
        <v>0</v>
      </c>
      <c r="AJ86" s="21">
        <v>1</v>
      </c>
      <c r="AK86" s="21">
        <v>3</v>
      </c>
      <c r="AL86" s="21">
        <v>1</v>
      </c>
      <c r="AM86" s="21">
        <v>2</v>
      </c>
      <c r="AN86" s="21">
        <v>1</v>
      </c>
      <c r="AO86" s="21">
        <v>1</v>
      </c>
      <c r="AP86" s="21">
        <v>1</v>
      </c>
      <c r="AQ86" s="88">
        <f>+SUM(M86:AP86)</f>
        <v>156</v>
      </c>
    </row>
    <row r="87" spans="1:43" ht="15" customHeight="1" x14ac:dyDescent="0.3">
      <c r="A87" s="23">
        <v>75</v>
      </c>
      <c r="B87" s="546"/>
      <c r="C87" s="551"/>
      <c r="D87" s="63" t="str">
        <v>MINA PISTA</v>
      </c>
      <c r="E87" s="234">
        <v>213688011071</v>
      </c>
      <c r="F87" s="277">
        <v>8.0134140792600004</v>
      </c>
      <c r="G87" s="277">
        <v>-74.134696363000003</v>
      </c>
      <c r="H87" s="233" t="s">
        <v>493</v>
      </c>
      <c r="I87" s="23" t="s">
        <v>494</v>
      </c>
      <c r="J87" s="22"/>
      <c r="K87" s="22"/>
      <c r="L87" s="23">
        <v>53</v>
      </c>
      <c r="M87" s="68" cm="1">
        <f t="array" ref="M87:AO87">+TRANSPOSE(BY112:BY140)</f>
        <v>0</v>
      </c>
      <c r="N87" s="21">
        <v>0</v>
      </c>
      <c r="O87" s="21">
        <v>0</v>
      </c>
      <c r="P87" s="21">
        <v>0</v>
      </c>
      <c r="Q87" s="21">
        <v>0</v>
      </c>
      <c r="R87" s="21">
        <v>0</v>
      </c>
      <c r="S87" s="21">
        <v>0</v>
      </c>
      <c r="T87" s="21">
        <v>1</v>
      </c>
      <c r="U87" s="21">
        <v>1</v>
      </c>
      <c r="V87" s="21">
        <v>24</v>
      </c>
      <c r="W87" s="21">
        <v>24</v>
      </c>
      <c r="X87" s="21">
        <v>5</v>
      </c>
      <c r="Y87" s="21">
        <v>36</v>
      </c>
      <c r="Z87" s="21">
        <v>24</v>
      </c>
      <c r="AA87" s="21">
        <v>3</v>
      </c>
      <c r="AB87" s="21">
        <v>3</v>
      </c>
      <c r="AC87" s="21">
        <v>3</v>
      </c>
      <c r="AD87" s="21">
        <v>3</v>
      </c>
      <c r="AE87" s="21">
        <v>3</v>
      </c>
      <c r="AF87" s="21">
        <v>3</v>
      </c>
      <c r="AG87" s="21">
        <v>3</v>
      </c>
      <c r="AH87" s="21">
        <v>3</v>
      </c>
      <c r="AI87" s="21">
        <v>3</v>
      </c>
      <c r="AJ87" s="21">
        <v>3</v>
      </c>
      <c r="AK87" s="21">
        <v>2</v>
      </c>
      <c r="AL87" s="21">
        <v>1</v>
      </c>
      <c r="AM87" s="21">
        <v>1</v>
      </c>
      <c r="AN87" s="21">
        <v>1</v>
      </c>
      <c r="AO87" s="21">
        <v>1</v>
      </c>
      <c r="AP87" s="21">
        <v>1</v>
      </c>
      <c r="AQ87" s="88">
        <f t="shared" ref="AQ87:AQ102" si="13">+SUM(M87:AP87)</f>
        <v>152</v>
      </c>
    </row>
    <row r="88" spans="1:43" ht="15" customHeight="1" x14ac:dyDescent="0.3">
      <c r="A88" s="23">
        <v>76</v>
      </c>
      <c r="B88" s="546"/>
      <c r="C88" s="551"/>
      <c r="D88" s="63" t="str">
        <v>SAN JOSÉ</v>
      </c>
      <c r="E88" s="234">
        <v>413688010899</v>
      </c>
      <c r="F88" s="279">
        <v>8.0134140792600004</v>
      </c>
      <c r="G88" s="279">
        <v>-74.134696360000007</v>
      </c>
      <c r="H88" s="233" t="s">
        <v>493</v>
      </c>
      <c r="I88" s="23" t="s">
        <v>494</v>
      </c>
      <c r="J88" s="22"/>
      <c r="K88" s="22"/>
      <c r="L88" s="23">
        <v>57</v>
      </c>
      <c r="M88" s="68" cm="1">
        <f t="array" ref="M88:AO88">+TRANSPOSE(BZ112:BZ140)</f>
        <v>0</v>
      </c>
      <c r="N88" s="21">
        <v>0</v>
      </c>
      <c r="O88" s="21">
        <v>0</v>
      </c>
      <c r="P88" s="21">
        <v>0</v>
      </c>
      <c r="Q88" s="21">
        <v>0</v>
      </c>
      <c r="R88" s="21">
        <v>0</v>
      </c>
      <c r="S88" s="21">
        <v>0</v>
      </c>
      <c r="T88" s="21">
        <v>1</v>
      </c>
      <c r="U88" s="21">
        <v>1</v>
      </c>
      <c r="V88" s="21">
        <v>24</v>
      </c>
      <c r="W88" s="21">
        <v>24</v>
      </c>
      <c r="X88" s="21">
        <v>5</v>
      </c>
      <c r="Y88" s="21">
        <v>36</v>
      </c>
      <c r="Z88" s="21">
        <v>24</v>
      </c>
      <c r="AA88" s="21">
        <v>3</v>
      </c>
      <c r="AB88" s="21">
        <v>3</v>
      </c>
      <c r="AC88" s="21">
        <v>3</v>
      </c>
      <c r="AD88" s="21">
        <v>3</v>
      </c>
      <c r="AE88" s="21">
        <v>3</v>
      </c>
      <c r="AF88" s="21">
        <v>3</v>
      </c>
      <c r="AG88" s="21">
        <v>3</v>
      </c>
      <c r="AH88" s="21">
        <v>3</v>
      </c>
      <c r="AI88" s="21">
        <v>3</v>
      </c>
      <c r="AJ88" s="21">
        <v>3</v>
      </c>
      <c r="AK88" s="21">
        <v>2</v>
      </c>
      <c r="AL88" s="21">
        <v>1</v>
      </c>
      <c r="AM88" s="21">
        <v>1</v>
      </c>
      <c r="AN88" s="21">
        <v>1</v>
      </c>
      <c r="AO88" s="21">
        <v>1</v>
      </c>
      <c r="AP88" s="21">
        <v>1</v>
      </c>
      <c r="AQ88" s="88">
        <f t="shared" si="13"/>
        <v>152</v>
      </c>
    </row>
    <row r="89" spans="1:43" ht="15" customHeight="1" x14ac:dyDescent="0.3">
      <c r="A89" s="23">
        <v>77</v>
      </c>
      <c r="B89" s="546"/>
      <c r="C89" s="551"/>
      <c r="D89" s="63" t="str">
        <v>EL PARAISO</v>
      </c>
      <c r="E89" s="234">
        <v>213688011039</v>
      </c>
      <c r="F89" s="277">
        <v>7.9982374865199999</v>
      </c>
      <c r="G89" s="277">
        <v>-74.113098835800002</v>
      </c>
      <c r="H89" s="233" t="s">
        <v>493</v>
      </c>
      <c r="I89" s="23" t="s">
        <v>494</v>
      </c>
      <c r="J89" s="22"/>
      <c r="K89" s="22"/>
      <c r="L89" s="23">
        <v>11</v>
      </c>
      <c r="M89" s="68" cm="1">
        <f t="array" ref="M89:AO89">+TRANSPOSE(CA112:CA140)</f>
        <v>0</v>
      </c>
      <c r="N89" s="21">
        <v>0</v>
      </c>
      <c r="O89" s="21">
        <v>0</v>
      </c>
      <c r="P89" s="21">
        <v>0</v>
      </c>
      <c r="Q89" s="21">
        <v>0</v>
      </c>
      <c r="R89" s="21">
        <v>0</v>
      </c>
      <c r="S89" s="21">
        <v>0</v>
      </c>
      <c r="T89" s="21">
        <v>1</v>
      </c>
      <c r="U89" s="21">
        <v>1</v>
      </c>
      <c r="V89" s="21">
        <v>24</v>
      </c>
      <c r="W89" s="21">
        <v>12</v>
      </c>
      <c r="X89" s="21">
        <v>2</v>
      </c>
      <c r="Y89" s="21">
        <v>11</v>
      </c>
      <c r="Z89" s="21">
        <v>11</v>
      </c>
      <c r="AA89" s="21">
        <v>1</v>
      </c>
      <c r="AB89" s="21">
        <v>1</v>
      </c>
      <c r="AC89" s="21">
        <v>1</v>
      </c>
      <c r="AD89" s="21">
        <v>0</v>
      </c>
      <c r="AE89" s="21">
        <v>0</v>
      </c>
      <c r="AF89" s="21">
        <v>0</v>
      </c>
      <c r="AG89" s="21">
        <v>0</v>
      </c>
      <c r="AH89" s="21">
        <v>0</v>
      </c>
      <c r="AI89" s="21">
        <v>0</v>
      </c>
      <c r="AJ89" s="21">
        <v>1</v>
      </c>
      <c r="AK89" s="21">
        <v>0</v>
      </c>
      <c r="AL89" s="21">
        <v>0</v>
      </c>
      <c r="AM89" s="21">
        <v>0</v>
      </c>
      <c r="AN89" s="21">
        <v>0</v>
      </c>
      <c r="AO89" s="21">
        <v>1</v>
      </c>
      <c r="AP89" s="21">
        <v>1</v>
      </c>
      <c r="AQ89" s="88">
        <f t="shared" si="13"/>
        <v>68</v>
      </c>
    </row>
    <row r="90" spans="1:43" ht="15" customHeight="1" x14ac:dyDescent="0.3">
      <c r="A90" s="23">
        <v>78</v>
      </c>
      <c r="B90" s="546"/>
      <c r="C90" s="551"/>
      <c r="D90" s="63" t="str">
        <v>LA CABAÑA</v>
      </c>
      <c r="E90" s="234">
        <v>213688011004</v>
      </c>
      <c r="F90" s="279">
        <v>8.0476007425299994</v>
      </c>
      <c r="G90" s="279">
        <v>-74.136621554599998</v>
      </c>
      <c r="H90" s="233" t="s">
        <v>493</v>
      </c>
      <c r="I90" s="23" t="s">
        <v>495</v>
      </c>
      <c r="J90" s="22"/>
      <c r="K90" s="22"/>
      <c r="L90" s="23">
        <v>17</v>
      </c>
      <c r="M90" s="68" cm="1">
        <f t="array" ref="M90:AO90">+TRANSPOSE(CB112:CB140)</f>
        <v>0</v>
      </c>
      <c r="N90" s="21">
        <v>0</v>
      </c>
      <c r="O90" s="21">
        <v>0</v>
      </c>
      <c r="P90" s="21">
        <v>0</v>
      </c>
      <c r="Q90" s="21">
        <v>0</v>
      </c>
      <c r="R90" s="21">
        <v>0</v>
      </c>
      <c r="S90" s="21">
        <v>0</v>
      </c>
      <c r="T90" s="21">
        <v>1</v>
      </c>
      <c r="U90" s="21">
        <v>1</v>
      </c>
      <c r="V90" s="21">
        <v>24</v>
      </c>
      <c r="W90" s="21">
        <v>12</v>
      </c>
      <c r="X90" s="21">
        <v>2</v>
      </c>
      <c r="Y90" s="21">
        <v>17</v>
      </c>
      <c r="Z90" s="21">
        <v>12</v>
      </c>
      <c r="AA90" s="21">
        <v>1</v>
      </c>
      <c r="AB90" s="21">
        <v>1</v>
      </c>
      <c r="AC90" s="21">
        <v>1</v>
      </c>
      <c r="AD90" s="21">
        <v>0</v>
      </c>
      <c r="AE90" s="21">
        <v>0</v>
      </c>
      <c r="AF90" s="21">
        <v>0</v>
      </c>
      <c r="AG90" s="21">
        <v>0</v>
      </c>
      <c r="AH90" s="21">
        <v>0</v>
      </c>
      <c r="AI90" s="21">
        <v>0</v>
      </c>
      <c r="AJ90" s="21">
        <v>1</v>
      </c>
      <c r="AK90" s="21">
        <v>0</v>
      </c>
      <c r="AL90" s="21">
        <v>0</v>
      </c>
      <c r="AM90" s="21">
        <v>0</v>
      </c>
      <c r="AN90" s="21">
        <v>0</v>
      </c>
      <c r="AO90" s="21">
        <v>1</v>
      </c>
      <c r="AP90" s="21">
        <v>1</v>
      </c>
      <c r="AQ90" s="88">
        <f t="shared" si="13"/>
        <v>75</v>
      </c>
    </row>
    <row r="91" spans="1:43" ht="15" customHeight="1" x14ac:dyDescent="0.3">
      <c r="A91" s="23">
        <v>79</v>
      </c>
      <c r="B91" s="546"/>
      <c r="C91" s="551"/>
      <c r="D91" s="63" t="str">
        <v>LA GRANJA</v>
      </c>
      <c r="E91" s="234">
        <v>213688011420</v>
      </c>
      <c r="F91" s="278">
        <v>8.0483237798099996</v>
      </c>
      <c r="G91" s="278">
        <v>-74.157636052900003</v>
      </c>
      <c r="H91" s="233" t="s">
        <v>493</v>
      </c>
      <c r="I91" s="23" t="s">
        <v>494</v>
      </c>
      <c r="J91" s="22"/>
      <c r="K91" s="22"/>
      <c r="L91" s="23">
        <v>17</v>
      </c>
      <c r="M91" s="68" cm="1">
        <f t="array" ref="M91:AO91">+TRANSPOSE(CC112:CC140)</f>
        <v>0</v>
      </c>
      <c r="N91" s="21">
        <v>0</v>
      </c>
      <c r="O91" s="21">
        <v>0</v>
      </c>
      <c r="P91" s="21">
        <v>0</v>
      </c>
      <c r="Q91" s="21">
        <v>0</v>
      </c>
      <c r="R91" s="21">
        <v>0</v>
      </c>
      <c r="S91" s="21">
        <v>0</v>
      </c>
      <c r="T91" s="21">
        <v>1</v>
      </c>
      <c r="U91" s="21">
        <v>1</v>
      </c>
      <c r="V91" s="21">
        <v>24</v>
      </c>
      <c r="W91" s="21">
        <v>12</v>
      </c>
      <c r="X91" s="21">
        <v>2</v>
      </c>
      <c r="Y91" s="21">
        <v>17</v>
      </c>
      <c r="Z91" s="21">
        <v>12</v>
      </c>
      <c r="AA91" s="21">
        <v>1</v>
      </c>
      <c r="AB91" s="21">
        <v>1</v>
      </c>
      <c r="AC91" s="21">
        <v>1</v>
      </c>
      <c r="AD91" s="21">
        <v>0</v>
      </c>
      <c r="AE91" s="21">
        <v>0</v>
      </c>
      <c r="AF91" s="21">
        <v>0</v>
      </c>
      <c r="AG91" s="21">
        <v>0</v>
      </c>
      <c r="AH91" s="21">
        <v>0</v>
      </c>
      <c r="AI91" s="21">
        <v>0</v>
      </c>
      <c r="AJ91" s="21">
        <v>1</v>
      </c>
      <c r="AK91" s="21">
        <v>0</v>
      </c>
      <c r="AL91" s="21">
        <v>0</v>
      </c>
      <c r="AM91" s="21">
        <v>0</v>
      </c>
      <c r="AN91" s="21">
        <v>0</v>
      </c>
      <c r="AO91" s="21">
        <v>1</v>
      </c>
      <c r="AP91" s="21">
        <v>1</v>
      </c>
      <c r="AQ91" s="88">
        <f t="shared" si="13"/>
        <v>75</v>
      </c>
    </row>
    <row r="92" spans="1:43" ht="15" customHeight="1" x14ac:dyDescent="0.3">
      <c r="A92" s="23">
        <v>80</v>
      </c>
      <c r="B92" s="546"/>
      <c r="C92" s="551"/>
      <c r="D92" s="264" t="str">
        <v>LA PAZ</v>
      </c>
      <c r="E92" s="280">
        <v>213688800068</v>
      </c>
      <c r="F92" s="278">
        <v>8.0134140792600004</v>
      </c>
      <c r="G92" s="278">
        <v>-74.134696360000007</v>
      </c>
      <c r="H92" s="233" t="s">
        <v>493</v>
      </c>
      <c r="I92" s="1" t="s">
        <v>494</v>
      </c>
      <c r="J92" s="88"/>
      <c r="K92" s="88"/>
      <c r="L92" s="68">
        <v>25</v>
      </c>
      <c r="M92" s="68" cm="1">
        <f t="array" ref="M92:AO92">+TRANSPOSE(CD112:CD140)</f>
        <v>1</v>
      </c>
      <c r="N92" s="68">
        <v>1</v>
      </c>
      <c r="O92" s="68">
        <v>1</v>
      </c>
      <c r="P92" s="68">
        <v>1</v>
      </c>
      <c r="Q92" s="68">
        <v>2</v>
      </c>
      <c r="R92" s="68">
        <v>1</v>
      </c>
      <c r="S92" s="68">
        <v>1</v>
      </c>
      <c r="T92" s="68">
        <v>1</v>
      </c>
      <c r="U92" s="68">
        <v>1</v>
      </c>
      <c r="V92" s="68">
        <v>24</v>
      </c>
      <c r="W92" s="68">
        <v>12</v>
      </c>
      <c r="X92" s="68">
        <v>2</v>
      </c>
      <c r="Y92" s="68">
        <v>24</v>
      </c>
      <c r="Z92" s="68">
        <v>24</v>
      </c>
      <c r="AA92" s="68">
        <v>2</v>
      </c>
      <c r="AB92" s="68">
        <v>2</v>
      </c>
      <c r="AC92" s="68">
        <v>2</v>
      </c>
      <c r="AD92" s="68">
        <v>2</v>
      </c>
      <c r="AE92" s="68">
        <v>2</v>
      </c>
      <c r="AF92" s="68">
        <v>2</v>
      </c>
      <c r="AG92" s="68">
        <v>2</v>
      </c>
      <c r="AH92" s="68">
        <v>2</v>
      </c>
      <c r="AI92" s="68">
        <v>2</v>
      </c>
      <c r="AJ92" s="68">
        <v>2</v>
      </c>
      <c r="AK92" s="68">
        <v>2</v>
      </c>
      <c r="AL92" s="68">
        <v>1</v>
      </c>
      <c r="AM92" s="68">
        <v>1</v>
      </c>
      <c r="AN92" s="68">
        <v>1</v>
      </c>
      <c r="AO92" s="68">
        <v>1</v>
      </c>
      <c r="AP92" s="68">
        <v>1</v>
      </c>
      <c r="AQ92" s="88">
        <f t="shared" si="13"/>
        <v>123</v>
      </c>
    </row>
    <row r="93" spans="1:43" ht="15" customHeight="1" x14ac:dyDescent="0.3">
      <c r="A93" s="23">
        <v>81</v>
      </c>
      <c r="B93" s="546"/>
      <c r="C93" s="551"/>
      <c r="D93" s="63" t="str">
        <v>LA SERRANÍA</v>
      </c>
      <c r="E93" s="234">
        <v>213688800025</v>
      </c>
      <c r="F93" s="277">
        <v>8.0134140792600004</v>
      </c>
      <c r="G93" s="277">
        <v>-74.134696363000003</v>
      </c>
      <c r="H93" s="233" t="s">
        <v>493</v>
      </c>
      <c r="I93" s="23" t="s">
        <v>494</v>
      </c>
      <c r="J93" s="22"/>
      <c r="K93" s="22"/>
      <c r="L93" s="23">
        <v>13</v>
      </c>
      <c r="M93" s="68" cm="1">
        <f t="array" ref="M93:AO93">+TRANSPOSE(CE112:CE140)</f>
        <v>0</v>
      </c>
      <c r="N93" s="21">
        <v>0</v>
      </c>
      <c r="O93" s="21">
        <v>0</v>
      </c>
      <c r="P93" s="21">
        <v>0</v>
      </c>
      <c r="Q93" s="21">
        <v>0</v>
      </c>
      <c r="R93" s="21">
        <v>0</v>
      </c>
      <c r="S93" s="21">
        <v>0</v>
      </c>
      <c r="T93" s="21">
        <v>1</v>
      </c>
      <c r="U93" s="21">
        <v>1</v>
      </c>
      <c r="V93" s="21">
        <v>24</v>
      </c>
      <c r="W93" s="21">
        <v>12</v>
      </c>
      <c r="X93" s="21">
        <v>2</v>
      </c>
      <c r="Y93" s="21">
        <v>13</v>
      </c>
      <c r="Z93" s="21">
        <v>13</v>
      </c>
      <c r="AA93" s="21">
        <v>1</v>
      </c>
      <c r="AB93" s="21">
        <v>1</v>
      </c>
      <c r="AC93" s="21">
        <v>1</v>
      </c>
      <c r="AD93" s="21">
        <v>0</v>
      </c>
      <c r="AE93" s="21">
        <v>0</v>
      </c>
      <c r="AF93" s="21">
        <v>0</v>
      </c>
      <c r="AG93" s="21">
        <v>0</v>
      </c>
      <c r="AH93" s="21">
        <v>0</v>
      </c>
      <c r="AI93" s="21">
        <v>0</v>
      </c>
      <c r="AJ93" s="21">
        <v>1</v>
      </c>
      <c r="AK93" s="21">
        <v>0</v>
      </c>
      <c r="AL93" s="21">
        <v>0</v>
      </c>
      <c r="AM93" s="21">
        <v>0</v>
      </c>
      <c r="AN93" s="21">
        <v>0</v>
      </c>
      <c r="AO93" s="21">
        <v>1</v>
      </c>
      <c r="AP93" s="21">
        <v>1</v>
      </c>
      <c r="AQ93" s="88">
        <f t="shared" si="13"/>
        <v>72</v>
      </c>
    </row>
    <row r="94" spans="1:43" x14ac:dyDescent="0.3">
      <c r="A94" s="23">
        <v>82</v>
      </c>
      <c r="B94" s="546"/>
      <c r="C94" s="551"/>
      <c r="D94" s="266" t="str">
        <v>LA TORERA</v>
      </c>
      <c r="E94" s="239">
        <v>413688010953</v>
      </c>
      <c r="F94" s="279">
        <v>8.0134140792600004</v>
      </c>
      <c r="G94" s="279">
        <v>-74.134696363000003</v>
      </c>
      <c r="H94" s="233" t="s">
        <v>493</v>
      </c>
      <c r="I94" s="23" t="s">
        <v>501</v>
      </c>
      <c r="J94" s="265"/>
      <c r="K94" s="265"/>
      <c r="L94" s="21">
        <v>10</v>
      </c>
      <c r="M94" s="68" cm="1">
        <f t="array" ref="M94:AO94">+TRANSPOSE(CF112:CF140)</f>
        <v>0</v>
      </c>
      <c r="N94" s="21">
        <v>0</v>
      </c>
      <c r="O94" s="21">
        <v>0</v>
      </c>
      <c r="P94" s="21">
        <v>0</v>
      </c>
      <c r="Q94" s="21">
        <v>0</v>
      </c>
      <c r="R94" s="21">
        <v>0</v>
      </c>
      <c r="S94" s="21">
        <v>0</v>
      </c>
      <c r="T94" s="21">
        <v>1</v>
      </c>
      <c r="U94" s="21">
        <v>1</v>
      </c>
      <c r="V94" s="21">
        <v>24</v>
      </c>
      <c r="W94" s="21">
        <v>12</v>
      </c>
      <c r="X94" s="21">
        <v>2</v>
      </c>
      <c r="Y94" s="21">
        <v>10</v>
      </c>
      <c r="Z94" s="21">
        <v>10</v>
      </c>
      <c r="AA94" s="21">
        <v>1</v>
      </c>
      <c r="AB94" s="21">
        <v>1</v>
      </c>
      <c r="AC94" s="21">
        <v>1</v>
      </c>
      <c r="AD94" s="21">
        <v>0</v>
      </c>
      <c r="AE94" s="21">
        <v>0</v>
      </c>
      <c r="AF94" s="21">
        <v>0</v>
      </c>
      <c r="AG94" s="21">
        <v>0</v>
      </c>
      <c r="AH94" s="21">
        <v>0</v>
      </c>
      <c r="AI94" s="21">
        <v>0</v>
      </c>
      <c r="AJ94" s="21">
        <v>1</v>
      </c>
      <c r="AK94" s="21">
        <v>0</v>
      </c>
      <c r="AL94" s="21">
        <v>0</v>
      </c>
      <c r="AM94" s="21">
        <v>0</v>
      </c>
      <c r="AN94" s="21">
        <v>0</v>
      </c>
      <c r="AO94" s="21">
        <v>1</v>
      </c>
      <c r="AP94" s="21">
        <v>1</v>
      </c>
      <c r="AQ94" s="88">
        <f t="shared" si="13"/>
        <v>66</v>
      </c>
    </row>
    <row r="95" spans="1:43" x14ac:dyDescent="0.3">
      <c r="A95" s="23">
        <v>83</v>
      </c>
      <c r="B95" s="546"/>
      <c r="C95" s="551"/>
      <c r="D95" s="266" t="str">
        <v>PRINCIPAL</v>
      </c>
      <c r="E95" s="239">
        <v>213688001882</v>
      </c>
      <c r="F95" s="278">
        <v>8.0612256702699998</v>
      </c>
      <c r="G95" s="278">
        <v>-74.152164142000004</v>
      </c>
      <c r="H95" s="233" t="s">
        <v>493</v>
      </c>
      <c r="I95" s="23" t="s">
        <v>501</v>
      </c>
      <c r="J95" s="265"/>
      <c r="K95" s="265"/>
      <c r="L95" s="21">
        <v>248</v>
      </c>
      <c r="M95" s="68" cm="1">
        <f t="array" ref="M95:AO95">+TRANSPOSE(CG112:CG140)</f>
        <v>1</v>
      </c>
      <c r="N95" s="21">
        <v>2</v>
      </c>
      <c r="O95" s="21">
        <v>1</v>
      </c>
      <c r="P95" s="21">
        <v>1</v>
      </c>
      <c r="Q95" s="21">
        <v>2</v>
      </c>
      <c r="R95" s="21">
        <v>1</v>
      </c>
      <c r="S95" s="21">
        <v>1</v>
      </c>
      <c r="T95" s="21">
        <v>2</v>
      </c>
      <c r="U95" s="21">
        <v>2</v>
      </c>
      <c r="V95" s="21">
        <v>36</v>
      </c>
      <c r="W95" s="21">
        <v>36</v>
      </c>
      <c r="X95" s="21">
        <v>10</v>
      </c>
      <c r="Y95" s="21">
        <v>48</v>
      </c>
      <c r="Z95" s="21">
        <v>48</v>
      </c>
      <c r="AA95" s="21">
        <v>3</v>
      </c>
      <c r="AB95" s="21">
        <v>3</v>
      </c>
      <c r="AC95" s="21">
        <v>3</v>
      </c>
      <c r="AD95" s="21">
        <v>3</v>
      </c>
      <c r="AE95" s="21">
        <v>3</v>
      </c>
      <c r="AF95" s="21">
        <v>3</v>
      </c>
      <c r="AG95" s="21">
        <v>3</v>
      </c>
      <c r="AH95" s="21">
        <v>3</v>
      </c>
      <c r="AI95" s="21">
        <v>3</v>
      </c>
      <c r="AJ95" s="21">
        <v>2</v>
      </c>
      <c r="AK95" s="21">
        <v>3</v>
      </c>
      <c r="AL95" s="21">
        <v>1</v>
      </c>
      <c r="AM95" s="21">
        <v>2</v>
      </c>
      <c r="AN95" s="21">
        <v>1</v>
      </c>
      <c r="AO95" s="21">
        <v>2</v>
      </c>
      <c r="AP95" s="21">
        <v>1</v>
      </c>
      <c r="AQ95" s="88">
        <f t="shared" si="13"/>
        <v>230</v>
      </c>
    </row>
    <row r="96" spans="1:43" x14ac:dyDescent="0.3">
      <c r="A96" s="23">
        <v>84</v>
      </c>
      <c r="B96" s="546"/>
      <c r="C96" s="551"/>
      <c r="D96" s="266" t="str">
        <v>SAN ANTONIO</v>
      </c>
      <c r="E96" s="239">
        <v>213688011080</v>
      </c>
      <c r="F96" s="277">
        <v>7.9982374865199999</v>
      </c>
      <c r="G96" s="277">
        <v>-74.113098835000002</v>
      </c>
      <c r="H96" s="233" t="s">
        <v>493</v>
      </c>
      <c r="I96" s="23" t="s">
        <v>494</v>
      </c>
      <c r="J96" s="265"/>
      <c r="K96" s="265"/>
      <c r="L96" s="21">
        <v>6</v>
      </c>
      <c r="M96" s="68" cm="1">
        <f t="array" ref="M96:AO96">+TRANSPOSE(CH112:CH140)</f>
        <v>0</v>
      </c>
      <c r="N96" s="21">
        <v>0</v>
      </c>
      <c r="O96" s="21">
        <v>0</v>
      </c>
      <c r="P96" s="21">
        <v>0</v>
      </c>
      <c r="Q96" s="21">
        <v>0</v>
      </c>
      <c r="R96" s="21">
        <v>0</v>
      </c>
      <c r="S96" s="21">
        <v>0</v>
      </c>
      <c r="T96" s="21">
        <v>1</v>
      </c>
      <c r="U96" s="21">
        <v>1</v>
      </c>
      <c r="V96" s="21">
        <v>24</v>
      </c>
      <c r="W96" s="21">
        <v>6</v>
      </c>
      <c r="X96" s="21">
        <v>2</v>
      </c>
      <c r="Y96" s="21">
        <v>6</v>
      </c>
      <c r="Z96" s="21">
        <v>6</v>
      </c>
      <c r="AA96" s="21">
        <v>1</v>
      </c>
      <c r="AB96" s="21">
        <v>1</v>
      </c>
      <c r="AC96" s="21">
        <v>1</v>
      </c>
      <c r="AD96" s="21">
        <v>0</v>
      </c>
      <c r="AE96" s="21">
        <v>0</v>
      </c>
      <c r="AF96" s="21">
        <v>0</v>
      </c>
      <c r="AG96" s="21">
        <v>0</v>
      </c>
      <c r="AH96" s="21">
        <v>0</v>
      </c>
      <c r="AI96" s="21">
        <v>0</v>
      </c>
      <c r="AJ96" s="21">
        <v>1</v>
      </c>
      <c r="AK96" s="21">
        <v>0</v>
      </c>
      <c r="AL96" s="21">
        <v>0</v>
      </c>
      <c r="AM96" s="21">
        <v>0</v>
      </c>
      <c r="AN96" s="21">
        <v>0</v>
      </c>
      <c r="AO96" s="21">
        <v>1</v>
      </c>
      <c r="AP96" s="21">
        <v>0</v>
      </c>
      <c r="AQ96" s="88">
        <f t="shared" si="13"/>
        <v>51</v>
      </c>
    </row>
    <row r="97" spans="1:93" x14ac:dyDescent="0.3">
      <c r="A97" s="23">
        <v>85</v>
      </c>
      <c r="B97" s="546"/>
      <c r="C97" s="551"/>
      <c r="D97" s="266" t="str">
        <v>SAN LUQUITAS</v>
      </c>
      <c r="E97" s="239">
        <v>213683000471</v>
      </c>
      <c r="F97" s="281">
        <v>7.7448692898799996</v>
      </c>
      <c r="G97" s="281">
        <v>-74.176495220000007</v>
      </c>
      <c r="H97" s="233" t="s">
        <v>493</v>
      </c>
      <c r="I97" s="23" t="s">
        <v>501</v>
      </c>
      <c r="J97" s="265"/>
      <c r="K97" s="265"/>
      <c r="L97" s="21">
        <v>564</v>
      </c>
      <c r="M97" s="68" cm="1">
        <f t="array" ref="M97:AO97">+TRANSPOSE(CI112:CI140)</f>
        <v>1</v>
      </c>
      <c r="N97" s="21">
        <v>1</v>
      </c>
      <c r="O97" s="21">
        <v>1</v>
      </c>
      <c r="P97" s="21">
        <v>1</v>
      </c>
      <c r="Q97" s="21">
        <v>2</v>
      </c>
      <c r="R97" s="21">
        <v>1</v>
      </c>
      <c r="S97" s="21">
        <v>1</v>
      </c>
      <c r="T97" s="21">
        <v>2</v>
      </c>
      <c r="U97" s="21">
        <v>2</v>
      </c>
      <c r="V97" s="21">
        <v>48</v>
      </c>
      <c r="W97" s="21">
        <v>60</v>
      </c>
      <c r="X97" s="21">
        <v>20</v>
      </c>
      <c r="Y97" s="21">
        <v>75</v>
      </c>
      <c r="Z97" s="21">
        <v>75</v>
      </c>
      <c r="AA97" s="21">
        <v>6</v>
      </c>
      <c r="AB97" s="21">
        <v>6</v>
      </c>
      <c r="AC97" s="21">
        <v>6</v>
      </c>
      <c r="AD97" s="21">
        <v>4</v>
      </c>
      <c r="AE97" s="21">
        <v>4</v>
      </c>
      <c r="AF97" s="21">
        <v>4</v>
      </c>
      <c r="AG97" s="21">
        <v>4</v>
      </c>
      <c r="AH97" s="21">
        <v>4</v>
      </c>
      <c r="AI97" s="21">
        <v>4</v>
      </c>
      <c r="AJ97" s="21">
        <v>4</v>
      </c>
      <c r="AK97" s="21">
        <v>6</v>
      </c>
      <c r="AL97" s="21">
        <v>2</v>
      </c>
      <c r="AM97" s="21">
        <v>3</v>
      </c>
      <c r="AN97" s="21">
        <v>2</v>
      </c>
      <c r="AO97" s="21">
        <v>3</v>
      </c>
      <c r="AP97" s="21">
        <v>1</v>
      </c>
      <c r="AQ97" s="88">
        <f t="shared" si="13"/>
        <v>353</v>
      </c>
    </row>
    <row r="98" spans="1:93" x14ac:dyDescent="0.3">
      <c r="A98" s="23">
        <v>86</v>
      </c>
      <c r="B98" s="546"/>
      <c r="C98" s="551"/>
      <c r="D98" s="266" t="str">
        <v>SAN PEDRO FRIO</v>
      </c>
      <c r="E98" s="239">
        <v>213688010938</v>
      </c>
      <c r="F98" s="281">
        <v>8.0134140792600004</v>
      </c>
      <c r="G98" s="281">
        <v>-74.1346963636</v>
      </c>
      <c r="H98" s="233" t="s">
        <v>493</v>
      </c>
      <c r="I98" s="23" t="s">
        <v>494</v>
      </c>
      <c r="J98" s="265"/>
      <c r="K98" s="265"/>
      <c r="L98" s="21">
        <v>173</v>
      </c>
      <c r="M98" s="68" cm="1">
        <f t="array" ref="M98:AO98">+TRANSPOSE(CJ112:CJ140)</f>
        <v>1</v>
      </c>
      <c r="N98" s="21">
        <v>2</v>
      </c>
      <c r="O98" s="21">
        <v>1</v>
      </c>
      <c r="P98" s="21">
        <v>1</v>
      </c>
      <c r="Q98" s="21">
        <v>2</v>
      </c>
      <c r="R98" s="21">
        <v>1</v>
      </c>
      <c r="S98" s="21">
        <v>1</v>
      </c>
      <c r="T98" s="21">
        <v>2</v>
      </c>
      <c r="U98" s="21">
        <v>2</v>
      </c>
      <c r="V98" s="21">
        <v>36</v>
      </c>
      <c r="W98" s="21">
        <v>36</v>
      </c>
      <c r="X98" s="21">
        <v>10</v>
      </c>
      <c r="Y98" s="21">
        <v>48</v>
      </c>
      <c r="Z98" s="21">
        <v>48</v>
      </c>
      <c r="AA98" s="21">
        <v>3</v>
      </c>
      <c r="AB98" s="21">
        <v>3</v>
      </c>
      <c r="AC98" s="21">
        <v>3</v>
      </c>
      <c r="AD98" s="21">
        <v>3</v>
      </c>
      <c r="AE98" s="21">
        <v>3</v>
      </c>
      <c r="AF98" s="21">
        <v>3</v>
      </c>
      <c r="AG98" s="21">
        <v>3</v>
      </c>
      <c r="AH98" s="21">
        <v>3</v>
      </c>
      <c r="AI98" s="21">
        <v>3</v>
      </c>
      <c r="AJ98" s="21">
        <v>2</v>
      </c>
      <c r="AK98" s="21">
        <v>3</v>
      </c>
      <c r="AL98" s="21">
        <v>1</v>
      </c>
      <c r="AM98" s="21">
        <v>2</v>
      </c>
      <c r="AN98" s="21">
        <v>1</v>
      </c>
      <c r="AO98" s="21">
        <v>2</v>
      </c>
      <c r="AP98" s="21">
        <v>1</v>
      </c>
      <c r="AQ98" s="88">
        <f t="shared" si="13"/>
        <v>230</v>
      </c>
    </row>
    <row r="99" spans="1:93" x14ac:dyDescent="0.3">
      <c r="A99" s="23">
        <v>87</v>
      </c>
      <c r="B99" s="546"/>
      <c r="C99" s="551"/>
      <c r="D99" s="266" t="str">
        <v>SANTA ISABEL</v>
      </c>
      <c r="E99" s="239">
        <v>213744000991</v>
      </c>
      <c r="F99" s="279">
        <v>7.7448692898799996</v>
      </c>
      <c r="G99" s="279">
        <v>-74.176495220000007</v>
      </c>
      <c r="H99" s="233" t="s">
        <v>493</v>
      </c>
      <c r="I99" s="23" t="s">
        <v>495</v>
      </c>
      <c r="J99" s="265"/>
      <c r="K99" s="265"/>
      <c r="L99" s="21">
        <v>64</v>
      </c>
      <c r="M99" s="68" cm="1">
        <f t="array" ref="M99:AO99">+TRANSPOSE(CK112:CK140)</f>
        <v>1</v>
      </c>
      <c r="N99" s="21">
        <v>1</v>
      </c>
      <c r="O99" s="21">
        <v>1</v>
      </c>
      <c r="P99" s="21">
        <v>1</v>
      </c>
      <c r="Q99" s="21">
        <v>2</v>
      </c>
      <c r="R99" s="21">
        <v>1</v>
      </c>
      <c r="S99" s="21">
        <v>1</v>
      </c>
      <c r="T99" s="21">
        <v>1</v>
      </c>
      <c r="U99" s="21">
        <v>1</v>
      </c>
      <c r="V99" s="21">
        <v>24</v>
      </c>
      <c r="W99" s="21">
        <v>12</v>
      </c>
      <c r="X99" s="21">
        <v>2</v>
      </c>
      <c r="Y99" s="21">
        <v>24</v>
      </c>
      <c r="Z99" s="21">
        <v>24</v>
      </c>
      <c r="AA99" s="21">
        <v>2</v>
      </c>
      <c r="AB99" s="21">
        <v>2</v>
      </c>
      <c r="AC99" s="21">
        <v>2</v>
      </c>
      <c r="AD99" s="21">
        <v>2</v>
      </c>
      <c r="AE99" s="21">
        <v>2</v>
      </c>
      <c r="AF99" s="21">
        <v>2</v>
      </c>
      <c r="AG99" s="21">
        <v>2</v>
      </c>
      <c r="AH99" s="21">
        <v>2</v>
      </c>
      <c r="AI99" s="21">
        <v>2</v>
      </c>
      <c r="AJ99" s="21">
        <v>2</v>
      </c>
      <c r="AK99" s="21">
        <v>2</v>
      </c>
      <c r="AL99" s="21">
        <v>1</v>
      </c>
      <c r="AM99" s="21">
        <v>1</v>
      </c>
      <c r="AN99" s="21">
        <v>1</v>
      </c>
      <c r="AO99" s="21">
        <v>1</v>
      </c>
      <c r="AP99" s="21">
        <v>1</v>
      </c>
      <c r="AQ99" s="88">
        <f t="shared" si="13"/>
        <v>123</v>
      </c>
    </row>
    <row r="100" spans="1:93" x14ac:dyDescent="0.3">
      <c r="A100" s="23">
        <v>88</v>
      </c>
      <c r="B100" s="546"/>
      <c r="C100" s="551"/>
      <c r="D100" s="266" t="str">
        <v>MINA CARACOLITO</v>
      </c>
      <c r="E100" s="239">
        <v>213688800050</v>
      </c>
      <c r="F100" s="277">
        <v>8.0134140792600004</v>
      </c>
      <c r="G100" s="277">
        <v>-74.1346963636</v>
      </c>
      <c r="H100" s="233" t="s">
        <v>493</v>
      </c>
      <c r="I100" s="23" t="s">
        <v>494</v>
      </c>
      <c r="J100" s="265"/>
      <c r="K100" s="265"/>
      <c r="L100" s="21">
        <v>17</v>
      </c>
      <c r="M100" s="68" cm="1">
        <f t="array" ref="M100:AO100">+TRANSPOSE(CL112:CL140)</f>
        <v>0</v>
      </c>
      <c r="N100" s="21">
        <v>0</v>
      </c>
      <c r="O100" s="21">
        <v>0</v>
      </c>
      <c r="P100" s="21">
        <v>0</v>
      </c>
      <c r="Q100" s="21">
        <v>0</v>
      </c>
      <c r="R100" s="21">
        <v>0</v>
      </c>
      <c r="S100" s="21">
        <v>0</v>
      </c>
      <c r="T100" s="21">
        <v>1</v>
      </c>
      <c r="U100" s="21">
        <v>1</v>
      </c>
      <c r="V100" s="21">
        <v>24</v>
      </c>
      <c r="W100" s="21">
        <v>12</v>
      </c>
      <c r="X100" s="21">
        <v>2</v>
      </c>
      <c r="Y100" s="21">
        <v>17</v>
      </c>
      <c r="Z100" s="21">
        <v>12</v>
      </c>
      <c r="AA100" s="21">
        <v>1</v>
      </c>
      <c r="AB100" s="21">
        <v>1</v>
      </c>
      <c r="AC100" s="21">
        <v>1</v>
      </c>
      <c r="AD100" s="21">
        <v>0</v>
      </c>
      <c r="AE100" s="21">
        <v>0</v>
      </c>
      <c r="AF100" s="21">
        <v>0</v>
      </c>
      <c r="AG100" s="21">
        <v>0</v>
      </c>
      <c r="AH100" s="21">
        <v>0</v>
      </c>
      <c r="AI100" s="21">
        <v>0</v>
      </c>
      <c r="AJ100" s="21">
        <v>1</v>
      </c>
      <c r="AK100" s="21">
        <v>0</v>
      </c>
      <c r="AL100" s="21">
        <v>0</v>
      </c>
      <c r="AM100" s="21">
        <v>0</v>
      </c>
      <c r="AN100" s="21">
        <v>0</v>
      </c>
      <c r="AO100" s="21">
        <v>1</v>
      </c>
      <c r="AP100" s="21">
        <v>1</v>
      </c>
      <c r="AQ100" s="88">
        <f t="shared" si="13"/>
        <v>75</v>
      </c>
    </row>
    <row r="101" spans="1:93" x14ac:dyDescent="0.3">
      <c r="A101" s="23">
        <v>89</v>
      </c>
      <c r="B101" s="546"/>
      <c r="C101" s="551"/>
      <c r="D101" s="266" t="str">
        <v>MINA CHOCO</v>
      </c>
      <c r="E101" s="239">
        <v>213688800017</v>
      </c>
      <c r="F101" s="279">
        <v>8.0539606471400003</v>
      </c>
      <c r="G101" s="279">
        <v>-74.151706695000001</v>
      </c>
      <c r="H101" s="233" t="s">
        <v>493</v>
      </c>
      <c r="I101" s="23" t="s">
        <v>501</v>
      </c>
      <c r="J101" s="265"/>
      <c r="K101" s="265"/>
      <c r="L101" s="21">
        <v>6</v>
      </c>
      <c r="M101" s="68" cm="1">
        <f t="array" ref="M101:AO101">+TRANSPOSE(CM112:CM140)</f>
        <v>0</v>
      </c>
      <c r="N101" s="21">
        <v>0</v>
      </c>
      <c r="O101" s="21">
        <v>0</v>
      </c>
      <c r="P101" s="21">
        <v>0</v>
      </c>
      <c r="Q101" s="21">
        <v>0</v>
      </c>
      <c r="R101" s="21">
        <v>0</v>
      </c>
      <c r="S101" s="21">
        <v>0</v>
      </c>
      <c r="T101" s="21">
        <v>1</v>
      </c>
      <c r="U101" s="21">
        <v>1</v>
      </c>
      <c r="V101" s="21">
        <v>24</v>
      </c>
      <c r="W101" s="21">
        <v>6</v>
      </c>
      <c r="X101" s="21">
        <v>2</v>
      </c>
      <c r="Y101" s="21">
        <v>6</v>
      </c>
      <c r="Z101" s="21">
        <v>6</v>
      </c>
      <c r="AA101" s="21">
        <v>1</v>
      </c>
      <c r="AB101" s="21">
        <v>1</v>
      </c>
      <c r="AC101" s="21">
        <v>1</v>
      </c>
      <c r="AD101" s="21">
        <v>0</v>
      </c>
      <c r="AE101" s="21">
        <v>0</v>
      </c>
      <c r="AF101" s="21">
        <v>0</v>
      </c>
      <c r="AG101" s="21">
        <v>0</v>
      </c>
      <c r="AH101" s="21">
        <v>0</v>
      </c>
      <c r="AI101" s="21">
        <v>0</v>
      </c>
      <c r="AJ101" s="21">
        <v>1</v>
      </c>
      <c r="AK101" s="21">
        <v>0</v>
      </c>
      <c r="AL101" s="21">
        <v>0</v>
      </c>
      <c r="AM101" s="21">
        <v>0</v>
      </c>
      <c r="AN101" s="21">
        <v>0</v>
      </c>
      <c r="AO101" s="21">
        <v>1</v>
      </c>
      <c r="AP101" s="21">
        <v>0</v>
      </c>
      <c r="AQ101" s="88">
        <f t="shared" si="13"/>
        <v>51</v>
      </c>
    </row>
    <row r="102" spans="1:93" ht="15" customHeight="1" x14ac:dyDescent="0.3">
      <c r="A102" s="23">
        <v>90</v>
      </c>
      <c r="B102" s="546"/>
      <c r="C102" s="552"/>
      <c r="D102" s="266" t="str">
        <v>ARRAYANES</v>
      </c>
      <c r="E102" s="239">
        <v>213683000322</v>
      </c>
      <c r="F102" s="277">
        <v>7.7448692898799996</v>
      </c>
      <c r="G102" s="277">
        <v>-74.176495220000007</v>
      </c>
      <c r="H102" s="233" t="s">
        <v>493</v>
      </c>
      <c r="I102" s="23" t="s">
        <v>501</v>
      </c>
      <c r="J102" s="265"/>
      <c r="K102" s="265"/>
      <c r="L102" s="21">
        <v>67</v>
      </c>
      <c r="M102" s="68" cm="1">
        <f t="array" ref="M102:AO102">+TRANSPOSE(CN112:CN140)</f>
        <v>1</v>
      </c>
      <c r="N102" s="21">
        <v>1</v>
      </c>
      <c r="O102" s="21">
        <v>1</v>
      </c>
      <c r="P102" s="21">
        <v>1</v>
      </c>
      <c r="Q102" s="21">
        <v>2</v>
      </c>
      <c r="R102" s="21">
        <v>1</v>
      </c>
      <c r="S102" s="21">
        <v>1</v>
      </c>
      <c r="T102" s="21">
        <v>1</v>
      </c>
      <c r="U102" s="21">
        <v>1</v>
      </c>
      <c r="V102" s="21">
        <v>24</v>
      </c>
      <c r="W102" s="21">
        <v>12</v>
      </c>
      <c r="X102" s="21">
        <v>2</v>
      </c>
      <c r="Y102" s="21">
        <v>24</v>
      </c>
      <c r="Z102" s="21">
        <v>24</v>
      </c>
      <c r="AA102" s="21">
        <v>2</v>
      </c>
      <c r="AB102" s="21">
        <v>2</v>
      </c>
      <c r="AC102" s="21">
        <v>2</v>
      </c>
      <c r="AD102" s="21">
        <v>2</v>
      </c>
      <c r="AE102" s="21">
        <v>2</v>
      </c>
      <c r="AF102" s="21">
        <v>2</v>
      </c>
      <c r="AG102" s="21">
        <v>2</v>
      </c>
      <c r="AH102" s="21">
        <v>2</v>
      </c>
      <c r="AI102" s="21">
        <v>2</v>
      </c>
      <c r="AJ102" s="21">
        <v>2</v>
      </c>
      <c r="AK102" s="21">
        <v>2</v>
      </c>
      <c r="AL102" s="21">
        <v>1</v>
      </c>
      <c r="AM102" s="21">
        <v>1</v>
      </c>
      <c r="AN102" s="21">
        <v>1</v>
      </c>
      <c r="AO102" s="21">
        <v>1</v>
      </c>
      <c r="AP102" s="21">
        <v>1</v>
      </c>
      <c r="AQ102" s="88">
        <f t="shared" si="13"/>
        <v>123</v>
      </c>
    </row>
    <row r="103" spans="1:93" x14ac:dyDescent="0.3">
      <c r="A103" s="535" t="s">
        <v>496</v>
      </c>
      <c r="B103" s="535"/>
      <c r="C103" s="535"/>
      <c r="D103" s="535"/>
      <c r="E103" s="535"/>
      <c r="F103" s="536"/>
      <c r="G103" s="536"/>
      <c r="H103" s="535"/>
      <c r="I103" s="535"/>
      <c r="J103" s="535"/>
      <c r="K103" s="535"/>
      <c r="L103" s="222">
        <f>SUM(L86:L102)</f>
        <v>1515</v>
      </c>
      <c r="M103" s="219">
        <f>SUM(M86:M102)</f>
        <v>6</v>
      </c>
      <c r="N103" s="219">
        <f t="shared" ref="N103:AP103" si="14">SUM(N86:N102)</f>
        <v>8</v>
      </c>
      <c r="O103" s="219">
        <f t="shared" si="14"/>
        <v>6</v>
      </c>
      <c r="P103" s="219">
        <f t="shared" si="14"/>
        <v>6</v>
      </c>
      <c r="Q103" s="219">
        <f t="shared" si="14"/>
        <v>12</v>
      </c>
      <c r="R103" s="219">
        <f t="shared" si="14"/>
        <v>6</v>
      </c>
      <c r="S103" s="219">
        <f t="shared" si="14"/>
        <v>6</v>
      </c>
      <c r="T103" s="219">
        <f>SUM(T86:T102)</f>
        <v>21</v>
      </c>
      <c r="U103" s="219">
        <f t="shared" si="14"/>
        <v>21</v>
      </c>
      <c r="V103" s="219">
        <f t="shared" si="14"/>
        <v>468</v>
      </c>
      <c r="W103" s="219">
        <f t="shared" si="14"/>
        <v>336</v>
      </c>
      <c r="X103" s="219">
        <f t="shared" si="14"/>
        <v>82</v>
      </c>
      <c r="Y103" s="219">
        <f t="shared" si="14"/>
        <v>436</v>
      </c>
      <c r="Z103" s="219">
        <f t="shared" si="14"/>
        <v>397</v>
      </c>
      <c r="AA103" s="219">
        <f t="shared" si="14"/>
        <v>36</v>
      </c>
      <c r="AB103" s="219">
        <f t="shared" si="14"/>
        <v>36</v>
      </c>
      <c r="AC103" s="219">
        <f t="shared" si="14"/>
        <v>36</v>
      </c>
      <c r="AD103" s="219">
        <f t="shared" si="14"/>
        <v>22</v>
      </c>
      <c r="AE103" s="219">
        <f t="shared" si="14"/>
        <v>22</v>
      </c>
      <c r="AF103" s="219">
        <f t="shared" si="14"/>
        <v>22</v>
      </c>
      <c r="AG103" s="219">
        <f t="shared" si="14"/>
        <v>22</v>
      </c>
      <c r="AH103" s="219">
        <f t="shared" si="14"/>
        <v>22</v>
      </c>
      <c r="AI103" s="219">
        <f t="shared" si="14"/>
        <v>22</v>
      </c>
      <c r="AJ103" s="219">
        <f t="shared" si="14"/>
        <v>29</v>
      </c>
      <c r="AK103" s="219">
        <f t="shared" si="14"/>
        <v>25</v>
      </c>
      <c r="AL103" s="219">
        <f t="shared" si="14"/>
        <v>10</v>
      </c>
      <c r="AM103" s="219">
        <f t="shared" si="14"/>
        <v>14</v>
      </c>
      <c r="AN103" s="219">
        <f t="shared" si="14"/>
        <v>10</v>
      </c>
      <c r="AO103" s="219">
        <f t="shared" si="14"/>
        <v>21</v>
      </c>
      <c r="AP103" s="219">
        <f t="shared" si="14"/>
        <v>15</v>
      </c>
      <c r="AQ103" s="267">
        <f>SUM(AQ7:AQ102)</f>
        <v>9727</v>
      </c>
    </row>
    <row r="104" spans="1:93" ht="15.5" x14ac:dyDescent="0.35">
      <c r="A104" s="541" t="s">
        <v>511</v>
      </c>
      <c r="B104" s="542"/>
      <c r="C104" s="542"/>
      <c r="D104" s="542"/>
      <c r="E104" s="542"/>
      <c r="F104" s="542"/>
      <c r="G104" s="542"/>
      <c r="H104" s="542"/>
      <c r="I104" s="542"/>
      <c r="J104" s="542"/>
      <c r="K104" s="542"/>
      <c r="L104" s="190">
        <f>L103+L85+L75+L52+L41+L22+L12</f>
        <v>5541</v>
      </c>
      <c r="M104" s="69">
        <f>+SUM(M12,M22,M41,M52,M75,M85+M103)</f>
        <v>29</v>
      </c>
      <c r="N104" s="69">
        <f t="shared" ref="N104:AP104" si="15">+SUM(N12,N22,N41,N52,N75,N85+N103)</f>
        <v>31</v>
      </c>
      <c r="O104" s="69">
        <f t="shared" si="15"/>
        <v>37</v>
      </c>
      <c r="P104" s="69">
        <f t="shared" si="15"/>
        <v>51</v>
      </c>
      <c r="Q104" s="69">
        <f t="shared" si="15"/>
        <v>55</v>
      </c>
      <c r="R104" s="69">
        <f t="shared" si="15"/>
        <v>40</v>
      </c>
      <c r="S104" s="69">
        <f t="shared" si="15"/>
        <v>34</v>
      </c>
      <c r="T104" s="69">
        <f t="shared" si="15"/>
        <v>111</v>
      </c>
      <c r="U104" s="69">
        <f t="shared" si="15"/>
        <v>109</v>
      </c>
      <c r="V104" s="69">
        <f t="shared" si="15"/>
        <v>2352</v>
      </c>
      <c r="W104" s="69">
        <f t="shared" si="15"/>
        <v>1472</v>
      </c>
      <c r="X104" s="69">
        <f t="shared" si="15"/>
        <v>415</v>
      </c>
      <c r="Y104" s="69">
        <f t="shared" si="15"/>
        <v>1868</v>
      </c>
      <c r="Z104" s="69">
        <f t="shared" si="15"/>
        <v>1656</v>
      </c>
      <c r="AA104" s="69">
        <f t="shared" si="15"/>
        <v>160</v>
      </c>
      <c r="AB104" s="69">
        <f t="shared" si="15"/>
        <v>157</v>
      </c>
      <c r="AC104" s="69">
        <f t="shared" si="15"/>
        <v>159</v>
      </c>
      <c r="AD104" s="69">
        <f t="shared" si="15"/>
        <v>81</v>
      </c>
      <c r="AE104" s="69">
        <f t="shared" si="15"/>
        <v>81</v>
      </c>
      <c r="AF104" s="69">
        <f t="shared" si="15"/>
        <v>81</v>
      </c>
      <c r="AG104" s="69">
        <f t="shared" si="15"/>
        <v>81</v>
      </c>
      <c r="AH104" s="69">
        <f t="shared" si="15"/>
        <v>81</v>
      </c>
      <c r="AI104" s="69">
        <f t="shared" si="15"/>
        <v>81</v>
      </c>
      <c r="AJ104" s="69">
        <f t="shared" si="15"/>
        <v>128</v>
      </c>
      <c r="AK104" s="69">
        <f t="shared" si="15"/>
        <v>72</v>
      </c>
      <c r="AL104" s="69">
        <f t="shared" si="15"/>
        <v>34</v>
      </c>
      <c r="AM104" s="69">
        <f t="shared" si="15"/>
        <v>63</v>
      </c>
      <c r="AN104" s="69">
        <f t="shared" si="15"/>
        <v>34</v>
      </c>
      <c r="AO104" s="69">
        <f t="shared" si="15"/>
        <v>100</v>
      </c>
      <c r="AP104" s="69">
        <f t="shared" si="15"/>
        <v>74</v>
      </c>
      <c r="AQ104" s="267">
        <f>SUM(M104:AP104)</f>
        <v>9727</v>
      </c>
    </row>
    <row r="105" spans="1:93" x14ac:dyDescent="0.3">
      <c r="A105" s="5"/>
      <c r="B105" s="12"/>
      <c r="C105" s="12"/>
      <c r="E105" s="12"/>
      <c r="F105" s="12"/>
      <c r="G105" s="12"/>
      <c r="H105" s="12"/>
      <c r="I105" s="12"/>
      <c r="J105" s="13"/>
      <c r="K105" s="13"/>
      <c r="L105" s="13"/>
      <c r="T105" s="4"/>
      <c r="U105" s="4"/>
    </row>
    <row r="106" spans="1:93" x14ac:dyDescent="0.3">
      <c r="A106" s="5"/>
      <c r="B106" s="12"/>
      <c r="C106" s="12"/>
      <c r="D106" s="12"/>
      <c r="E106" s="12"/>
      <c r="F106" s="12"/>
      <c r="G106" s="12"/>
      <c r="H106" s="12"/>
      <c r="I106" s="12"/>
      <c r="J106" s="13"/>
      <c r="K106" s="13"/>
      <c r="L106" s="13"/>
      <c r="T106" s="4"/>
      <c r="U106" s="4"/>
    </row>
    <row r="107" spans="1:93" x14ac:dyDescent="0.3">
      <c r="T107" s="4"/>
      <c r="U107" s="4"/>
    </row>
    <row r="108" spans="1:93" x14ac:dyDescent="0.3">
      <c r="T108" s="4"/>
      <c r="U108" s="4"/>
    </row>
    <row r="109" spans="1:93" ht="13.5" thickBot="1" x14ac:dyDescent="0.35">
      <c r="T109" s="4"/>
      <c r="U109" s="4"/>
    </row>
    <row r="110" spans="1:93" ht="15" customHeight="1" x14ac:dyDescent="0.3">
      <c r="C110" s="543" t="str">
        <f>+B7</f>
        <v>EMA TRONCOSO RABELO</v>
      </c>
      <c r="D110" s="544"/>
      <c r="E110" s="544"/>
      <c r="F110" s="544"/>
      <c r="G110" s="545"/>
      <c r="H110" s="543" t="s">
        <v>497</v>
      </c>
      <c r="I110" s="544"/>
      <c r="J110" s="544"/>
      <c r="K110" s="544"/>
      <c r="L110" s="544"/>
      <c r="M110" s="544"/>
      <c r="N110" s="544"/>
      <c r="O110" s="544"/>
      <c r="P110" s="544"/>
      <c r="Q110" s="543" t="s">
        <v>512</v>
      </c>
      <c r="R110" s="544"/>
      <c r="S110" s="544"/>
      <c r="T110" s="544"/>
      <c r="U110" s="544"/>
      <c r="V110" s="544"/>
      <c r="W110" s="544"/>
      <c r="X110" s="544"/>
      <c r="Y110" s="544"/>
      <c r="Z110" s="544"/>
      <c r="AA110" s="544"/>
      <c r="AB110" s="544"/>
      <c r="AC110" s="544"/>
      <c r="AD110" s="544"/>
      <c r="AE110" s="544"/>
      <c r="AF110" s="544"/>
      <c r="AG110" s="544"/>
      <c r="AH110" s="544"/>
      <c r="AI110" s="525" t="str">
        <f>+B42</f>
        <v>I.E. MONTERREY</v>
      </c>
      <c r="AJ110" s="526"/>
      <c r="AK110" s="526"/>
      <c r="AL110" s="526"/>
      <c r="AM110" s="526"/>
      <c r="AN110" s="526"/>
      <c r="AO110" s="526"/>
      <c r="AP110" s="526"/>
      <c r="AQ110" s="526"/>
      <c r="AR110" s="527"/>
      <c r="AS110" s="537" t="str">
        <f>+B53</f>
        <v>I.E. POZO AZUL SAN PABLO</v>
      </c>
      <c r="AT110" s="537"/>
      <c r="AU110" s="537"/>
      <c r="AV110" s="537"/>
      <c r="AW110" s="537"/>
      <c r="AX110" s="537"/>
      <c r="AY110" s="537"/>
      <c r="AZ110" s="537"/>
      <c r="BA110" s="537"/>
      <c r="BB110" s="537"/>
      <c r="BC110" s="537"/>
      <c r="BD110" s="537"/>
      <c r="BE110" s="537"/>
      <c r="BF110" s="537"/>
      <c r="BG110" s="537"/>
      <c r="BH110" s="537"/>
      <c r="BI110" s="537"/>
      <c r="BJ110" s="537"/>
      <c r="BK110" s="537"/>
      <c r="BL110" s="537"/>
      <c r="BM110" s="537"/>
      <c r="BN110" s="538"/>
      <c r="BO110" s="525" t="s">
        <v>513</v>
      </c>
      <c r="BP110" s="526"/>
      <c r="BQ110" s="526"/>
      <c r="BR110" s="526"/>
      <c r="BS110" s="526"/>
      <c r="BT110" s="526"/>
      <c r="BU110" s="526"/>
      <c r="BV110" s="526"/>
      <c r="BW110" s="539"/>
      <c r="BX110" s="525" t="s">
        <v>514</v>
      </c>
      <c r="BY110" s="526"/>
      <c r="BZ110" s="526"/>
      <c r="CA110" s="526"/>
      <c r="CB110" s="526"/>
      <c r="CC110" s="526"/>
      <c r="CD110" s="526"/>
      <c r="CE110" s="526"/>
      <c r="CF110" s="526"/>
      <c r="CG110" s="526"/>
      <c r="CH110" s="526"/>
      <c r="CI110" s="526"/>
      <c r="CJ110" s="526"/>
      <c r="CK110" s="526"/>
      <c r="CL110" s="526"/>
      <c r="CM110" s="526"/>
      <c r="CN110" s="527"/>
    </row>
    <row r="111" spans="1:93" x14ac:dyDescent="0.3">
      <c r="C111" s="55" t="s">
        <v>15</v>
      </c>
      <c r="D111" s="7" t="s">
        <v>515</v>
      </c>
      <c r="E111" s="7" t="s">
        <v>76</v>
      </c>
      <c r="F111" s="7" t="s">
        <v>14</v>
      </c>
      <c r="G111" s="56" t="s">
        <v>9</v>
      </c>
      <c r="H111" s="55" t="s">
        <v>47</v>
      </c>
      <c r="I111" s="7" t="s">
        <v>497</v>
      </c>
      <c r="J111" s="7" t="s">
        <v>55</v>
      </c>
      <c r="K111" s="7" t="s">
        <v>516</v>
      </c>
      <c r="L111" s="7" t="s">
        <v>517</v>
      </c>
      <c r="M111" s="7" t="s">
        <v>48</v>
      </c>
      <c r="N111" s="7" t="s">
        <v>46</v>
      </c>
      <c r="O111" s="7" t="s">
        <v>50</v>
      </c>
      <c r="P111" s="7" t="s">
        <v>51</v>
      </c>
      <c r="Q111" s="55" t="s">
        <v>25</v>
      </c>
      <c r="R111" s="7" t="s">
        <v>20</v>
      </c>
      <c r="S111" s="7" t="s">
        <v>21</v>
      </c>
      <c r="T111" s="7" t="s">
        <v>31</v>
      </c>
      <c r="U111" s="7" t="s">
        <v>24</v>
      </c>
      <c r="V111" s="7" t="s">
        <v>42</v>
      </c>
      <c r="W111" s="7" t="s">
        <v>28</v>
      </c>
      <c r="X111" s="7" t="s">
        <v>43</v>
      </c>
      <c r="Y111" s="7" t="s">
        <v>38</v>
      </c>
      <c r="Z111" s="7" t="s">
        <v>39</v>
      </c>
      <c r="AA111" s="7" t="s">
        <v>27</v>
      </c>
      <c r="AB111" s="7" t="s">
        <v>518</v>
      </c>
      <c r="AC111" s="7" t="s">
        <v>34</v>
      </c>
      <c r="AD111" s="7" t="s">
        <v>41</v>
      </c>
      <c r="AE111" s="7" t="s">
        <v>32</v>
      </c>
      <c r="AF111" s="7" t="s">
        <v>76</v>
      </c>
      <c r="AG111" s="7" t="s">
        <v>40</v>
      </c>
      <c r="AH111" s="7" t="s">
        <v>26</v>
      </c>
      <c r="AI111" s="16" t="s">
        <v>76</v>
      </c>
      <c r="AJ111" s="14" t="s">
        <v>119</v>
      </c>
      <c r="AK111" s="14" t="s">
        <v>519</v>
      </c>
      <c r="AL111" s="14" t="s">
        <v>520</v>
      </c>
      <c r="AM111" s="14" t="s">
        <v>122</v>
      </c>
      <c r="AN111" s="14" t="s">
        <v>521</v>
      </c>
      <c r="AO111" s="14" t="s">
        <v>118</v>
      </c>
      <c r="AP111" s="31" t="s">
        <v>522</v>
      </c>
      <c r="AQ111" s="14" t="s">
        <v>523</v>
      </c>
      <c r="AR111" s="15" t="s">
        <v>524</v>
      </c>
      <c r="AS111" s="7" t="str" cm="1">
        <f t="array" ref="AS111:BN111">+TRANSPOSE(D53:D74)</f>
        <v>EL BOSQUE</v>
      </c>
      <c r="AT111" s="7" t="str">
        <v>PATIO BONITO</v>
      </c>
      <c r="AU111" s="7" t="str">
        <v>VIRGENCITA</v>
      </c>
      <c r="AV111" s="7" t="str">
        <v>JARDIN</v>
      </c>
      <c r="AW111" s="7" t="str">
        <v>LA UNIÓN</v>
      </c>
      <c r="AX111" s="7" t="str">
        <v>LA FRIA</v>
      </c>
      <c r="AY111" s="7" t="str">
        <v>LA GOLONDRINA</v>
      </c>
      <c r="AZ111" s="7" t="str">
        <v>AGUA SUCIA</v>
      </c>
      <c r="BA111" s="7" t="str">
        <v>LA ESMERALDA</v>
      </c>
      <c r="BB111" s="7" t="str">
        <v>CAÑABRAVAL</v>
      </c>
      <c r="BC111" s="7" t="str">
        <v>LA YE</v>
      </c>
      <c r="BD111" s="7" t="str">
        <v>RANCHO QUEMADO</v>
      </c>
      <c r="BE111" s="7" t="str">
        <v>LAS PALMAS</v>
      </c>
      <c r="BF111" s="7" t="str">
        <v>CAÑO DE ORO</v>
      </c>
      <c r="BG111" s="7" t="str">
        <v>ALTO BERLIN</v>
      </c>
      <c r="BH111" s="7" t="str">
        <v>COLINAS</v>
      </c>
      <c r="BI111" s="7" t="str">
        <v>CERRO AZUL</v>
      </c>
      <c r="BJ111" s="7" t="str">
        <v>SAN JUAN</v>
      </c>
      <c r="BK111" s="7" t="str">
        <v>CAÑO FRIO</v>
      </c>
      <c r="BL111" s="7" t="str">
        <v>JUAN ALTO TARACUE</v>
      </c>
      <c r="BM111" s="7" t="str">
        <v>MEDIO CAÑABRAVAL</v>
      </c>
      <c r="BN111" s="7" t="str">
        <v>ALTO CAÑABRAVAL</v>
      </c>
      <c r="BO111" s="57" t="s">
        <v>525</v>
      </c>
      <c r="BP111" s="31" t="s">
        <v>526</v>
      </c>
      <c r="BQ111" s="31" t="s">
        <v>527</v>
      </c>
      <c r="BR111" s="31" t="s">
        <v>94</v>
      </c>
      <c r="BS111" s="31" t="s">
        <v>46</v>
      </c>
      <c r="BT111" s="31" t="s">
        <v>91</v>
      </c>
      <c r="BU111" s="31" t="s">
        <v>507</v>
      </c>
      <c r="BV111" s="31" t="s">
        <v>92</v>
      </c>
      <c r="BW111" s="61" t="s">
        <v>93</v>
      </c>
      <c r="BX111" s="16" t="s">
        <v>99</v>
      </c>
      <c r="BY111" s="14" t="s">
        <v>108</v>
      </c>
      <c r="BZ111" s="14" t="s">
        <v>528</v>
      </c>
      <c r="CA111" s="14" t="s">
        <v>104</v>
      </c>
      <c r="CB111" s="14" t="s">
        <v>103</v>
      </c>
      <c r="CC111" s="14" t="s">
        <v>20</v>
      </c>
      <c r="CD111" s="14" t="s">
        <v>110</v>
      </c>
      <c r="CE111" s="14" t="s">
        <v>529</v>
      </c>
      <c r="CF111" s="14" t="s">
        <v>107</v>
      </c>
      <c r="CG111" s="31" t="s">
        <v>54</v>
      </c>
      <c r="CH111" s="14" t="s">
        <v>109</v>
      </c>
      <c r="CI111" s="14" t="s">
        <v>101</v>
      </c>
      <c r="CJ111" s="14" t="s">
        <v>102</v>
      </c>
      <c r="CK111" s="14" t="s">
        <v>105</v>
      </c>
      <c r="CL111" s="14" t="s">
        <v>96</v>
      </c>
      <c r="CM111" s="14" t="s">
        <v>98</v>
      </c>
      <c r="CN111" s="15" t="s">
        <v>530</v>
      </c>
      <c r="CO111" s="27" t="s">
        <v>511</v>
      </c>
    </row>
    <row r="112" spans="1:93" s="7" customFormat="1" x14ac:dyDescent="0.3">
      <c r="B112" s="8" t="s">
        <v>531</v>
      </c>
      <c r="C112" s="34">
        <v>1</v>
      </c>
      <c r="D112" s="8">
        <v>0</v>
      </c>
      <c r="E112" s="8">
        <v>1</v>
      </c>
      <c r="F112" s="8">
        <v>0</v>
      </c>
      <c r="G112" s="50">
        <v>1</v>
      </c>
      <c r="H112" s="9">
        <v>0</v>
      </c>
      <c r="I112" s="8">
        <v>0</v>
      </c>
      <c r="J112" s="8">
        <v>0</v>
      </c>
      <c r="K112" s="8">
        <v>0</v>
      </c>
      <c r="L112" s="8">
        <v>1</v>
      </c>
      <c r="M112" s="8">
        <v>0</v>
      </c>
      <c r="N112" s="8">
        <v>0</v>
      </c>
      <c r="O112" s="8">
        <v>0</v>
      </c>
      <c r="P112" s="8">
        <v>0</v>
      </c>
      <c r="Q112" s="50">
        <v>1</v>
      </c>
      <c r="R112" s="8">
        <v>0</v>
      </c>
      <c r="S112" s="8">
        <v>0</v>
      </c>
      <c r="T112" s="8">
        <v>0</v>
      </c>
      <c r="U112" s="8">
        <v>0</v>
      </c>
      <c r="V112" s="51">
        <v>0</v>
      </c>
      <c r="W112" s="51">
        <v>1</v>
      </c>
      <c r="X112" s="51">
        <v>1</v>
      </c>
      <c r="Y112" s="51">
        <v>1</v>
      </c>
      <c r="Z112" s="51">
        <v>1</v>
      </c>
      <c r="AA112" s="51">
        <v>1</v>
      </c>
      <c r="AB112" s="51">
        <v>0</v>
      </c>
      <c r="AC112" s="51">
        <v>1</v>
      </c>
      <c r="AD112" s="8">
        <v>0</v>
      </c>
      <c r="AE112" s="8">
        <v>0</v>
      </c>
      <c r="AF112" s="8">
        <v>1</v>
      </c>
      <c r="AG112" s="51">
        <v>0</v>
      </c>
      <c r="AH112" s="8">
        <v>0</v>
      </c>
      <c r="AI112" s="9">
        <v>1</v>
      </c>
      <c r="AJ112" s="8">
        <v>0</v>
      </c>
      <c r="AK112" s="8">
        <v>0</v>
      </c>
      <c r="AL112" s="8">
        <v>0</v>
      </c>
      <c r="AM112" s="8">
        <v>0</v>
      </c>
      <c r="AN112" s="8">
        <v>0</v>
      </c>
      <c r="AO112" s="8">
        <v>0</v>
      </c>
      <c r="AP112" s="8">
        <v>1</v>
      </c>
      <c r="AQ112" s="8">
        <v>0</v>
      </c>
      <c r="AR112" s="8">
        <v>0</v>
      </c>
      <c r="AS112" s="58">
        <v>0</v>
      </c>
      <c r="AT112" s="8">
        <v>0</v>
      </c>
      <c r="AU112" s="8">
        <v>0</v>
      </c>
      <c r="AV112" s="8">
        <v>0</v>
      </c>
      <c r="AW112" s="8">
        <v>0</v>
      </c>
      <c r="AX112" s="8">
        <v>0</v>
      </c>
      <c r="AY112" s="8">
        <v>0</v>
      </c>
      <c r="AZ112" s="8">
        <v>0</v>
      </c>
      <c r="BA112" s="8">
        <v>0</v>
      </c>
      <c r="BB112" s="8">
        <v>0</v>
      </c>
      <c r="BC112" s="8">
        <v>0</v>
      </c>
      <c r="BD112" s="8">
        <v>0</v>
      </c>
      <c r="BE112" s="8">
        <v>0</v>
      </c>
      <c r="BF112" s="8">
        <v>0</v>
      </c>
      <c r="BG112" s="8">
        <v>0</v>
      </c>
      <c r="BH112" s="8">
        <v>0</v>
      </c>
      <c r="BI112" s="8">
        <v>0</v>
      </c>
      <c r="BJ112" s="8">
        <v>0</v>
      </c>
      <c r="BK112" s="8">
        <v>0</v>
      </c>
      <c r="BL112" s="8">
        <v>0</v>
      </c>
      <c r="BM112" s="8">
        <v>0</v>
      </c>
      <c r="BN112" s="8">
        <v>0</v>
      </c>
      <c r="BO112" s="9">
        <v>1</v>
      </c>
      <c r="BP112" s="8">
        <v>1</v>
      </c>
      <c r="BQ112" s="8">
        <v>1</v>
      </c>
      <c r="BR112" s="8">
        <v>1</v>
      </c>
      <c r="BS112" s="8">
        <v>1</v>
      </c>
      <c r="BT112" s="8">
        <v>1</v>
      </c>
      <c r="BU112" s="8">
        <v>1</v>
      </c>
      <c r="BV112" s="8">
        <v>1</v>
      </c>
      <c r="BW112" s="8">
        <v>1</v>
      </c>
      <c r="BX112" s="8">
        <v>0</v>
      </c>
      <c r="BY112" s="8">
        <v>0</v>
      </c>
      <c r="BZ112" s="8">
        <v>0</v>
      </c>
      <c r="CA112" s="8">
        <v>0</v>
      </c>
      <c r="CB112" s="8">
        <v>0</v>
      </c>
      <c r="CC112" s="8">
        <v>0</v>
      </c>
      <c r="CD112" s="8">
        <v>1</v>
      </c>
      <c r="CE112" s="8">
        <v>0</v>
      </c>
      <c r="CF112" s="8">
        <v>0</v>
      </c>
      <c r="CG112" s="8">
        <v>1</v>
      </c>
      <c r="CH112" s="8">
        <v>0</v>
      </c>
      <c r="CI112" s="8">
        <v>1</v>
      </c>
      <c r="CJ112" s="8">
        <v>1</v>
      </c>
      <c r="CK112" s="8">
        <v>1</v>
      </c>
      <c r="CL112" s="8">
        <v>0</v>
      </c>
      <c r="CM112" s="8">
        <v>0</v>
      </c>
      <c r="CN112" s="8">
        <v>1</v>
      </c>
      <c r="CO112" s="26">
        <f>SUM(C112:CN112)</f>
        <v>29</v>
      </c>
    </row>
    <row r="113" spans="2:93" s="7" customFormat="1" x14ac:dyDescent="0.3">
      <c r="B113" s="8" t="s">
        <v>532</v>
      </c>
      <c r="C113" s="34">
        <v>1</v>
      </c>
      <c r="D113" s="8">
        <v>0</v>
      </c>
      <c r="E113" s="8">
        <v>1</v>
      </c>
      <c r="F113" s="8">
        <v>0</v>
      </c>
      <c r="G113" s="50">
        <v>1</v>
      </c>
      <c r="H113" s="9">
        <v>0</v>
      </c>
      <c r="I113" s="8">
        <v>0</v>
      </c>
      <c r="J113" s="8">
        <v>0</v>
      </c>
      <c r="K113" s="8">
        <v>0</v>
      </c>
      <c r="L113" s="8">
        <v>1</v>
      </c>
      <c r="M113" s="8">
        <v>0</v>
      </c>
      <c r="N113" s="8">
        <v>0</v>
      </c>
      <c r="O113" s="8">
        <v>0</v>
      </c>
      <c r="P113" s="8">
        <v>0</v>
      </c>
      <c r="Q113" s="50">
        <v>1</v>
      </c>
      <c r="R113" s="8">
        <v>0</v>
      </c>
      <c r="S113" s="8">
        <v>0</v>
      </c>
      <c r="T113" s="8">
        <v>0</v>
      </c>
      <c r="U113" s="8">
        <v>0</v>
      </c>
      <c r="V113" s="51">
        <v>0</v>
      </c>
      <c r="W113" s="51">
        <v>1</v>
      </c>
      <c r="X113" s="51">
        <v>1</v>
      </c>
      <c r="Y113" s="51">
        <v>1</v>
      </c>
      <c r="Z113" s="51">
        <v>1</v>
      </c>
      <c r="AA113" s="51">
        <v>1</v>
      </c>
      <c r="AB113" s="51">
        <v>0</v>
      </c>
      <c r="AC113" s="51">
        <v>1</v>
      </c>
      <c r="AD113" s="8">
        <v>0</v>
      </c>
      <c r="AE113" s="8">
        <v>0</v>
      </c>
      <c r="AF113" s="8">
        <v>1</v>
      </c>
      <c r="AG113" s="51">
        <v>0</v>
      </c>
      <c r="AH113" s="8">
        <v>0</v>
      </c>
      <c r="AI113" s="9">
        <v>1</v>
      </c>
      <c r="AJ113" s="8">
        <v>0</v>
      </c>
      <c r="AK113" s="8">
        <v>0</v>
      </c>
      <c r="AL113" s="8">
        <v>0</v>
      </c>
      <c r="AM113" s="8">
        <v>0</v>
      </c>
      <c r="AN113" s="8">
        <v>0</v>
      </c>
      <c r="AO113" s="8">
        <v>0</v>
      </c>
      <c r="AP113" s="8">
        <v>1</v>
      </c>
      <c r="AQ113" s="8">
        <v>0</v>
      </c>
      <c r="AR113" s="8">
        <v>0</v>
      </c>
      <c r="AS113" s="58">
        <v>0</v>
      </c>
      <c r="AT113" s="8">
        <v>0</v>
      </c>
      <c r="AU113" s="8">
        <v>0</v>
      </c>
      <c r="AV113" s="8">
        <v>0</v>
      </c>
      <c r="AW113" s="8">
        <v>0</v>
      </c>
      <c r="AX113" s="8">
        <v>0</v>
      </c>
      <c r="AY113" s="8">
        <v>0</v>
      </c>
      <c r="AZ113" s="8">
        <v>0</v>
      </c>
      <c r="BA113" s="8">
        <v>0</v>
      </c>
      <c r="BB113" s="8">
        <v>0</v>
      </c>
      <c r="BC113" s="8">
        <v>0</v>
      </c>
      <c r="BD113" s="8">
        <v>0</v>
      </c>
      <c r="BE113" s="8">
        <v>0</v>
      </c>
      <c r="BF113" s="8">
        <v>0</v>
      </c>
      <c r="BG113" s="8">
        <v>0</v>
      </c>
      <c r="BH113" s="8">
        <v>0</v>
      </c>
      <c r="BI113" s="8">
        <v>0</v>
      </c>
      <c r="BJ113" s="8">
        <v>0</v>
      </c>
      <c r="BK113" s="8">
        <v>0</v>
      </c>
      <c r="BL113" s="8">
        <v>0</v>
      </c>
      <c r="BM113" s="8">
        <v>0</v>
      </c>
      <c r="BN113" s="8">
        <v>0</v>
      </c>
      <c r="BO113" s="9">
        <v>1</v>
      </c>
      <c r="BP113" s="8">
        <v>1</v>
      </c>
      <c r="BQ113" s="8">
        <v>1</v>
      </c>
      <c r="BR113" s="8">
        <v>1</v>
      </c>
      <c r="BS113" s="8">
        <v>1</v>
      </c>
      <c r="BT113" s="8">
        <v>1</v>
      </c>
      <c r="BU113" s="8">
        <v>1</v>
      </c>
      <c r="BV113" s="8">
        <v>1</v>
      </c>
      <c r="BW113" s="8">
        <v>1</v>
      </c>
      <c r="BX113" s="8">
        <v>0</v>
      </c>
      <c r="BY113" s="8">
        <v>0</v>
      </c>
      <c r="BZ113" s="8">
        <v>0</v>
      </c>
      <c r="CA113" s="8">
        <v>0</v>
      </c>
      <c r="CB113" s="8">
        <v>0</v>
      </c>
      <c r="CC113" s="8">
        <v>0</v>
      </c>
      <c r="CD113" s="8">
        <v>1</v>
      </c>
      <c r="CE113" s="8">
        <v>0</v>
      </c>
      <c r="CF113" s="8">
        <v>0</v>
      </c>
      <c r="CG113" s="8">
        <v>2</v>
      </c>
      <c r="CH113" s="8">
        <v>0</v>
      </c>
      <c r="CI113" s="8">
        <v>1</v>
      </c>
      <c r="CJ113" s="8">
        <v>2</v>
      </c>
      <c r="CK113" s="8">
        <v>1</v>
      </c>
      <c r="CL113" s="8">
        <v>0</v>
      </c>
      <c r="CM113" s="8">
        <v>0</v>
      </c>
      <c r="CN113" s="8">
        <v>1</v>
      </c>
      <c r="CO113" s="26">
        <f t="shared" ref="CO113:CO141" si="16">SUM(C113:CN113)</f>
        <v>31</v>
      </c>
    </row>
    <row r="114" spans="2:93" s="7" customFormat="1" x14ac:dyDescent="0.3">
      <c r="B114" s="8" t="s">
        <v>533</v>
      </c>
      <c r="C114" s="34">
        <v>1</v>
      </c>
      <c r="D114" s="8">
        <v>0</v>
      </c>
      <c r="E114" s="8">
        <v>1</v>
      </c>
      <c r="F114" s="8">
        <v>0</v>
      </c>
      <c r="G114" s="50">
        <v>1</v>
      </c>
      <c r="H114" s="9">
        <v>0</v>
      </c>
      <c r="I114" s="8">
        <v>0</v>
      </c>
      <c r="J114" s="8">
        <v>0</v>
      </c>
      <c r="K114" s="8">
        <v>0</v>
      </c>
      <c r="L114" s="8">
        <v>1</v>
      </c>
      <c r="M114" s="8">
        <v>0</v>
      </c>
      <c r="N114" s="8">
        <v>0</v>
      </c>
      <c r="O114" s="8">
        <v>0</v>
      </c>
      <c r="P114" s="8">
        <v>0</v>
      </c>
      <c r="Q114" s="50">
        <v>1</v>
      </c>
      <c r="R114" s="8">
        <v>0</v>
      </c>
      <c r="S114" s="8">
        <v>0</v>
      </c>
      <c r="T114" s="8">
        <v>0</v>
      </c>
      <c r="U114" s="8">
        <v>0</v>
      </c>
      <c r="V114" s="51">
        <v>0</v>
      </c>
      <c r="W114" s="51">
        <v>2</v>
      </c>
      <c r="X114" s="51">
        <v>2</v>
      </c>
      <c r="Y114" s="51">
        <v>2</v>
      </c>
      <c r="Z114" s="51">
        <v>2</v>
      </c>
      <c r="AA114" s="51">
        <v>2</v>
      </c>
      <c r="AB114" s="51">
        <v>0</v>
      </c>
      <c r="AC114" s="51">
        <v>2</v>
      </c>
      <c r="AD114" s="8">
        <v>0</v>
      </c>
      <c r="AE114" s="8">
        <v>0</v>
      </c>
      <c r="AF114" s="8">
        <v>1</v>
      </c>
      <c r="AG114" s="51">
        <v>0</v>
      </c>
      <c r="AH114" s="8">
        <v>0</v>
      </c>
      <c r="AI114" s="9">
        <v>1</v>
      </c>
      <c r="AJ114" s="8">
        <v>0</v>
      </c>
      <c r="AK114" s="8">
        <v>0</v>
      </c>
      <c r="AL114" s="8">
        <v>0</v>
      </c>
      <c r="AM114" s="8">
        <v>0</v>
      </c>
      <c r="AN114" s="8">
        <v>0</v>
      </c>
      <c r="AO114" s="8">
        <v>0</v>
      </c>
      <c r="AP114" s="8">
        <v>2</v>
      </c>
      <c r="AQ114" s="8">
        <v>0</v>
      </c>
      <c r="AR114" s="8">
        <v>0</v>
      </c>
      <c r="AS114" s="58">
        <v>0</v>
      </c>
      <c r="AT114" s="8">
        <v>0</v>
      </c>
      <c r="AU114" s="8">
        <v>0</v>
      </c>
      <c r="AV114" s="8">
        <v>0</v>
      </c>
      <c r="AW114" s="8">
        <v>0</v>
      </c>
      <c r="AX114" s="8">
        <v>0</v>
      </c>
      <c r="AY114" s="8">
        <v>0</v>
      </c>
      <c r="AZ114" s="8">
        <v>0</v>
      </c>
      <c r="BA114" s="8">
        <v>0</v>
      </c>
      <c r="BB114" s="8">
        <v>0</v>
      </c>
      <c r="BC114" s="8">
        <v>0</v>
      </c>
      <c r="BD114" s="8">
        <v>0</v>
      </c>
      <c r="BE114" s="8">
        <v>0</v>
      </c>
      <c r="BF114" s="8">
        <v>0</v>
      </c>
      <c r="BG114" s="8">
        <v>0</v>
      </c>
      <c r="BH114" s="8">
        <v>0</v>
      </c>
      <c r="BI114" s="8">
        <v>0</v>
      </c>
      <c r="BJ114" s="8">
        <v>0</v>
      </c>
      <c r="BK114" s="8">
        <v>0</v>
      </c>
      <c r="BL114" s="8">
        <v>0</v>
      </c>
      <c r="BM114" s="8">
        <v>0</v>
      </c>
      <c r="BN114" s="8">
        <v>0</v>
      </c>
      <c r="BO114" s="9">
        <v>2</v>
      </c>
      <c r="BP114" s="8">
        <v>1</v>
      </c>
      <c r="BQ114" s="8">
        <v>1</v>
      </c>
      <c r="BR114" s="8">
        <v>1</v>
      </c>
      <c r="BS114" s="8">
        <v>1</v>
      </c>
      <c r="BT114" s="8">
        <v>1</v>
      </c>
      <c r="BU114" s="8">
        <v>1</v>
      </c>
      <c r="BV114" s="8">
        <v>1</v>
      </c>
      <c r="BW114" s="8">
        <v>1</v>
      </c>
      <c r="BX114" s="8">
        <v>0</v>
      </c>
      <c r="BY114" s="8">
        <v>0</v>
      </c>
      <c r="BZ114" s="8">
        <v>0</v>
      </c>
      <c r="CA114" s="8">
        <v>0</v>
      </c>
      <c r="CB114" s="8">
        <v>0</v>
      </c>
      <c r="CC114" s="8">
        <v>0</v>
      </c>
      <c r="CD114" s="8">
        <v>1</v>
      </c>
      <c r="CE114" s="8">
        <v>0</v>
      </c>
      <c r="CF114" s="8">
        <v>0</v>
      </c>
      <c r="CG114" s="8">
        <v>1</v>
      </c>
      <c r="CH114" s="8">
        <v>0</v>
      </c>
      <c r="CI114" s="8">
        <v>1</v>
      </c>
      <c r="CJ114" s="8">
        <v>1</v>
      </c>
      <c r="CK114" s="8">
        <v>1</v>
      </c>
      <c r="CL114" s="8">
        <v>0</v>
      </c>
      <c r="CM114" s="8">
        <v>0</v>
      </c>
      <c r="CN114" s="8">
        <v>1</v>
      </c>
      <c r="CO114" s="26">
        <f t="shared" si="16"/>
        <v>37</v>
      </c>
    </row>
    <row r="115" spans="2:93" s="7" customFormat="1" x14ac:dyDescent="0.3">
      <c r="B115" s="8" t="s">
        <v>534</v>
      </c>
      <c r="C115" s="34">
        <v>2</v>
      </c>
      <c r="D115" s="8">
        <v>0</v>
      </c>
      <c r="E115" s="8">
        <v>2</v>
      </c>
      <c r="F115" s="8">
        <v>0</v>
      </c>
      <c r="G115" s="50">
        <v>2</v>
      </c>
      <c r="H115" s="9">
        <v>0</v>
      </c>
      <c r="I115" s="8">
        <v>0</v>
      </c>
      <c r="J115" s="8">
        <v>0</v>
      </c>
      <c r="K115" s="8">
        <v>0</v>
      </c>
      <c r="L115" s="8">
        <v>2</v>
      </c>
      <c r="M115" s="8">
        <v>0</v>
      </c>
      <c r="N115" s="8">
        <v>0</v>
      </c>
      <c r="O115" s="8">
        <v>0</v>
      </c>
      <c r="P115" s="8">
        <v>0</v>
      </c>
      <c r="Q115" s="50">
        <v>2</v>
      </c>
      <c r="R115" s="8">
        <v>0</v>
      </c>
      <c r="S115" s="8">
        <v>0</v>
      </c>
      <c r="T115" s="8">
        <v>0</v>
      </c>
      <c r="U115" s="8">
        <v>0</v>
      </c>
      <c r="V115" s="51">
        <v>0</v>
      </c>
      <c r="W115" s="51">
        <v>2</v>
      </c>
      <c r="X115" s="51">
        <v>2</v>
      </c>
      <c r="Y115" s="51">
        <v>2</v>
      </c>
      <c r="Z115" s="51">
        <v>2</v>
      </c>
      <c r="AA115" s="51">
        <v>2</v>
      </c>
      <c r="AB115" s="51">
        <v>0</v>
      </c>
      <c r="AC115" s="51">
        <v>2</v>
      </c>
      <c r="AD115" s="8">
        <v>0</v>
      </c>
      <c r="AE115" s="8">
        <v>0</v>
      </c>
      <c r="AF115" s="8">
        <v>2</v>
      </c>
      <c r="AG115" s="51">
        <v>0</v>
      </c>
      <c r="AH115" s="8">
        <v>0</v>
      </c>
      <c r="AI115" s="9">
        <v>1</v>
      </c>
      <c r="AJ115" s="8">
        <v>0</v>
      </c>
      <c r="AK115" s="8">
        <v>0</v>
      </c>
      <c r="AL115" s="8">
        <v>0</v>
      </c>
      <c r="AM115" s="8">
        <v>0</v>
      </c>
      <c r="AN115" s="8">
        <v>0</v>
      </c>
      <c r="AO115" s="8">
        <v>0</v>
      </c>
      <c r="AP115" s="8">
        <v>2</v>
      </c>
      <c r="AQ115" s="8">
        <v>0</v>
      </c>
      <c r="AR115" s="8">
        <v>0</v>
      </c>
      <c r="AS115" s="58">
        <v>0</v>
      </c>
      <c r="AT115" s="8">
        <v>0</v>
      </c>
      <c r="AU115" s="8">
        <v>0</v>
      </c>
      <c r="AV115" s="8">
        <v>0</v>
      </c>
      <c r="AW115" s="8">
        <v>0</v>
      </c>
      <c r="AX115" s="8">
        <v>0</v>
      </c>
      <c r="AY115" s="8">
        <v>0</v>
      </c>
      <c r="AZ115" s="8">
        <v>0</v>
      </c>
      <c r="BA115" s="8">
        <v>0</v>
      </c>
      <c r="BB115" s="8">
        <v>0</v>
      </c>
      <c r="BC115" s="8">
        <v>0</v>
      </c>
      <c r="BD115" s="8">
        <v>0</v>
      </c>
      <c r="BE115" s="8">
        <v>0</v>
      </c>
      <c r="BF115" s="8">
        <v>0</v>
      </c>
      <c r="BG115" s="8">
        <v>0</v>
      </c>
      <c r="BH115" s="8">
        <v>0</v>
      </c>
      <c r="BI115" s="8">
        <v>0</v>
      </c>
      <c r="BJ115" s="8">
        <v>0</v>
      </c>
      <c r="BK115" s="8">
        <v>0</v>
      </c>
      <c r="BL115" s="8">
        <v>0</v>
      </c>
      <c r="BM115" s="8">
        <v>0</v>
      </c>
      <c r="BN115" s="8">
        <v>0</v>
      </c>
      <c r="BO115" s="9">
        <v>2</v>
      </c>
      <c r="BP115" s="8">
        <v>2</v>
      </c>
      <c r="BQ115" s="8">
        <v>2</v>
      </c>
      <c r="BR115" s="8">
        <v>2</v>
      </c>
      <c r="BS115" s="8">
        <v>2</v>
      </c>
      <c r="BT115" s="8">
        <v>2</v>
      </c>
      <c r="BU115" s="8">
        <v>2</v>
      </c>
      <c r="BV115" s="8">
        <v>2</v>
      </c>
      <c r="BW115" s="8">
        <v>2</v>
      </c>
      <c r="BX115" s="8">
        <v>0</v>
      </c>
      <c r="BY115" s="8">
        <v>0</v>
      </c>
      <c r="BZ115" s="8">
        <v>0</v>
      </c>
      <c r="CA115" s="8">
        <v>0</v>
      </c>
      <c r="CB115" s="8">
        <v>0</v>
      </c>
      <c r="CC115" s="8">
        <v>0</v>
      </c>
      <c r="CD115" s="8">
        <v>1</v>
      </c>
      <c r="CE115" s="8">
        <v>0</v>
      </c>
      <c r="CF115" s="8">
        <v>0</v>
      </c>
      <c r="CG115" s="8">
        <v>1</v>
      </c>
      <c r="CH115" s="8">
        <v>0</v>
      </c>
      <c r="CI115" s="8">
        <v>1</v>
      </c>
      <c r="CJ115" s="8">
        <v>1</v>
      </c>
      <c r="CK115" s="8">
        <v>1</v>
      </c>
      <c r="CL115" s="8">
        <v>0</v>
      </c>
      <c r="CM115" s="8">
        <v>0</v>
      </c>
      <c r="CN115" s="8">
        <v>1</v>
      </c>
      <c r="CO115" s="26">
        <f t="shared" si="16"/>
        <v>51</v>
      </c>
    </row>
    <row r="116" spans="2:93" s="7" customFormat="1" x14ac:dyDescent="0.3">
      <c r="B116" s="8" t="s">
        <v>535</v>
      </c>
      <c r="C116" s="34">
        <v>1</v>
      </c>
      <c r="D116" s="8">
        <v>0</v>
      </c>
      <c r="E116" s="8">
        <v>2</v>
      </c>
      <c r="F116" s="8">
        <v>0</v>
      </c>
      <c r="G116" s="50">
        <v>1</v>
      </c>
      <c r="H116" s="9">
        <v>0</v>
      </c>
      <c r="I116" s="8">
        <v>0</v>
      </c>
      <c r="J116" s="8">
        <v>0</v>
      </c>
      <c r="K116" s="8">
        <v>0</v>
      </c>
      <c r="L116" s="8">
        <v>2</v>
      </c>
      <c r="M116" s="8">
        <v>0</v>
      </c>
      <c r="N116" s="8">
        <v>0</v>
      </c>
      <c r="O116" s="8">
        <v>0</v>
      </c>
      <c r="P116" s="8">
        <v>0</v>
      </c>
      <c r="Q116" s="50">
        <v>1</v>
      </c>
      <c r="R116" s="8">
        <v>0</v>
      </c>
      <c r="S116" s="8">
        <v>0</v>
      </c>
      <c r="T116" s="8">
        <v>0</v>
      </c>
      <c r="U116" s="8">
        <v>0</v>
      </c>
      <c r="V116" s="51">
        <v>0</v>
      </c>
      <c r="W116" s="51">
        <v>2</v>
      </c>
      <c r="X116" s="51">
        <v>2</v>
      </c>
      <c r="Y116" s="51">
        <v>2</v>
      </c>
      <c r="Z116" s="51">
        <v>2</v>
      </c>
      <c r="AA116" s="51">
        <v>2</v>
      </c>
      <c r="AB116" s="51">
        <v>0</v>
      </c>
      <c r="AC116" s="51">
        <v>2</v>
      </c>
      <c r="AD116" s="8">
        <v>0</v>
      </c>
      <c r="AE116" s="8">
        <v>0</v>
      </c>
      <c r="AF116" s="8">
        <v>2</v>
      </c>
      <c r="AG116" s="51">
        <v>0</v>
      </c>
      <c r="AH116" s="8">
        <v>0</v>
      </c>
      <c r="AI116" s="9">
        <v>2</v>
      </c>
      <c r="AJ116" s="8">
        <v>0</v>
      </c>
      <c r="AK116" s="8">
        <v>0</v>
      </c>
      <c r="AL116" s="8">
        <v>0</v>
      </c>
      <c r="AM116" s="8">
        <v>0</v>
      </c>
      <c r="AN116" s="8">
        <v>0</v>
      </c>
      <c r="AO116" s="8">
        <v>0</v>
      </c>
      <c r="AP116" s="8">
        <v>2</v>
      </c>
      <c r="AQ116" s="8">
        <v>0</v>
      </c>
      <c r="AR116" s="8">
        <v>0</v>
      </c>
      <c r="AS116" s="58">
        <v>0</v>
      </c>
      <c r="AT116" s="8">
        <v>0</v>
      </c>
      <c r="AU116" s="8">
        <v>0</v>
      </c>
      <c r="AV116" s="8">
        <v>0</v>
      </c>
      <c r="AW116" s="8">
        <v>0</v>
      </c>
      <c r="AX116" s="8">
        <v>0</v>
      </c>
      <c r="AY116" s="8">
        <v>0</v>
      </c>
      <c r="AZ116" s="8">
        <v>0</v>
      </c>
      <c r="BA116" s="8">
        <v>0</v>
      </c>
      <c r="BB116" s="8">
        <v>0</v>
      </c>
      <c r="BC116" s="8">
        <v>0</v>
      </c>
      <c r="BD116" s="8">
        <v>0</v>
      </c>
      <c r="BE116" s="8">
        <v>0</v>
      </c>
      <c r="BF116" s="8">
        <v>0</v>
      </c>
      <c r="BG116" s="8">
        <v>0</v>
      </c>
      <c r="BH116" s="8">
        <v>0</v>
      </c>
      <c r="BI116" s="8">
        <v>0</v>
      </c>
      <c r="BJ116" s="8">
        <v>0</v>
      </c>
      <c r="BK116" s="8">
        <v>0</v>
      </c>
      <c r="BL116" s="8">
        <v>0</v>
      </c>
      <c r="BM116" s="8">
        <v>0</v>
      </c>
      <c r="BN116" s="8">
        <v>0</v>
      </c>
      <c r="BO116" s="9">
        <v>2</v>
      </c>
      <c r="BP116" s="8">
        <v>2</v>
      </c>
      <c r="BQ116" s="8">
        <v>2</v>
      </c>
      <c r="BR116" s="8">
        <v>2</v>
      </c>
      <c r="BS116" s="8">
        <v>2</v>
      </c>
      <c r="BT116" s="8">
        <v>2</v>
      </c>
      <c r="BU116" s="8">
        <v>2</v>
      </c>
      <c r="BV116" s="8">
        <v>2</v>
      </c>
      <c r="BW116" s="8">
        <v>2</v>
      </c>
      <c r="BX116" s="8">
        <v>0</v>
      </c>
      <c r="BY116" s="8">
        <v>0</v>
      </c>
      <c r="BZ116" s="8">
        <v>0</v>
      </c>
      <c r="CA116" s="8">
        <v>0</v>
      </c>
      <c r="CB116" s="8">
        <v>0</v>
      </c>
      <c r="CC116" s="8">
        <v>0</v>
      </c>
      <c r="CD116" s="8">
        <v>2</v>
      </c>
      <c r="CE116" s="8">
        <v>0</v>
      </c>
      <c r="CF116" s="8">
        <v>0</v>
      </c>
      <c r="CG116" s="8">
        <v>2</v>
      </c>
      <c r="CH116" s="8">
        <v>0</v>
      </c>
      <c r="CI116" s="8">
        <v>2</v>
      </c>
      <c r="CJ116" s="8">
        <v>2</v>
      </c>
      <c r="CK116" s="8">
        <v>2</v>
      </c>
      <c r="CL116" s="8">
        <v>0</v>
      </c>
      <c r="CM116" s="8">
        <v>0</v>
      </c>
      <c r="CN116" s="8">
        <v>2</v>
      </c>
      <c r="CO116" s="26">
        <f t="shared" si="16"/>
        <v>55</v>
      </c>
    </row>
    <row r="117" spans="2:93" s="7" customFormat="1" x14ac:dyDescent="0.3">
      <c r="B117" s="8" t="s">
        <v>536</v>
      </c>
      <c r="C117" s="34">
        <v>1</v>
      </c>
      <c r="D117" s="8">
        <v>0</v>
      </c>
      <c r="E117" s="8">
        <v>2</v>
      </c>
      <c r="F117" s="8">
        <v>0</v>
      </c>
      <c r="G117" s="50">
        <v>1</v>
      </c>
      <c r="H117" s="9">
        <v>0</v>
      </c>
      <c r="I117" s="8">
        <v>0</v>
      </c>
      <c r="J117" s="8">
        <v>0</v>
      </c>
      <c r="K117" s="8">
        <v>0</v>
      </c>
      <c r="L117" s="8">
        <v>2</v>
      </c>
      <c r="M117" s="8">
        <v>0</v>
      </c>
      <c r="N117" s="8">
        <v>0</v>
      </c>
      <c r="O117" s="8">
        <v>0</v>
      </c>
      <c r="P117" s="8">
        <v>0</v>
      </c>
      <c r="Q117" s="50">
        <v>1</v>
      </c>
      <c r="R117" s="8">
        <v>0</v>
      </c>
      <c r="S117" s="8">
        <v>0</v>
      </c>
      <c r="T117" s="8">
        <v>0</v>
      </c>
      <c r="U117" s="8">
        <v>0</v>
      </c>
      <c r="V117" s="51">
        <v>0</v>
      </c>
      <c r="W117" s="51">
        <v>2</v>
      </c>
      <c r="X117" s="51">
        <v>2</v>
      </c>
      <c r="Y117" s="51">
        <v>2</v>
      </c>
      <c r="Z117" s="51">
        <v>2</v>
      </c>
      <c r="AA117" s="51">
        <v>2</v>
      </c>
      <c r="AB117" s="51">
        <v>0</v>
      </c>
      <c r="AC117" s="51">
        <v>2</v>
      </c>
      <c r="AD117" s="8">
        <v>0</v>
      </c>
      <c r="AE117" s="8">
        <v>0</v>
      </c>
      <c r="AF117" s="8">
        <v>2</v>
      </c>
      <c r="AG117" s="51">
        <v>0</v>
      </c>
      <c r="AH117" s="8">
        <v>0</v>
      </c>
      <c r="AI117" s="9">
        <v>2</v>
      </c>
      <c r="AJ117" s="8">
        <v>0</v>
      </c>
      <c r="AK117" s="8">
        <v>0</v>
      </c>
      <c r="AL117" s="8">
        <v>0</v>
      </c>
      <c r="AM117" s="8">
        <v>0</v>
      </c>
      <c r="AN117" s="8">
        <v>0</v>
      </c>
      <c r="AO117" s="8">
        <v>0</v>
      </c>
      <c r="AP117" s="8">
        <v>2</v>
      </c>
      <c r="AQ117" s="8">
        <v>0</v>
      </c>
      <c r="AR117" s="8">
        <v>0</v>
      </c>
      <c r="AS117" s="58">
        <v>0</v>
      </c>
      <c r="AT117" s="8">
        <v>0</v>
      </c>
      <c r="AU117" s="8">
        <v>0</v>
      </c>
      <c r="AV117" s="8">
        <v>0</v>
      </c>
      <c r="AW117" s="8">
        <v>0</v>
      </c>
      <c r="AX117" s="8">
        <v>0</v>
      </c>
      <c r="AY117" s="8">
        <v>0</v>
      </c>
      <c r="AZ117" s="8">
        <v>0</v>
      </c>
      <c r="BA117" s="8">
        <v>0</v>
      </c>
      <c r="BB117" s="8">
        <v>0</v>
      </c>
      <c r="BC117" s="8">
        <v>0</v>
      </c>
      <c r="BD117" s="8">
        <v>0</v>
      </c>
      <c r="BE117" s="8">
        <v>0</v>
      </c>
      <c r="BF117" s="8">
        <v>0</v>
      </c>
      <c r="BG117" s="8">
        <v>0</v>
      </c>
      <c r="BH117" s="8">
        <v>0</v>
      </c>
      <c r="BI117" s="8">
        <v>0</v>
      </c>
      <c r="BJ117" s="8">
        <v>0</v>
      </c>
      <c r="BK117" s="8">
        <v>0</v>
      </c>
      <c r="BL117" s="8">
        <v>0</v>
      </c>
      <c r="BM117" s="8">
        <v>0</v>
      </c>
      <c r="BN117" s="8">
        <v>0</v>
      </c>
      <c r="BO117" s="9">
        <v>1</v>
      </c>
      <c r="BP117" s="8">
        <v>1</v>
      </c>
      <c r="BQ117" s="8">
        <v>1</v>
      </c>
      <c r="BR117" s="8">
        <v>1</v>
      </c>
      <c r="BS117" s="8">
        <v>1</v>
      </c>
      <c r="BT117" s="8">
        <v>1</v>
      </c>
      <c r="BU117" s="8">
        <v>1</v>
      </c>
      <c r="BV117" s="8">
        <v>1</v>
      </c>
      <c r="BW117" s="8">
        <v>1</v>
      </c>
      <c r="BX117" s="8">
        <v>0</v>
      </c>
      <c r="BY117" s="8">
        <v>0</v>
      </c>
      <c r="BZ117" s="8">
        <v>0</v>
      </c>
      <c r="CA117" s="8">
        <v>0</v>
      </c>
      <c r="CB117" s="8">
        <v>0</v>
      </c>
      <c r="CC117" s="8">
        <v>0</v>
      </c>
      <c r="CD117" s="8">
        <v>1</v>
      </c>
      <c r="CE117" s="8">
        <v>0</v>
      </c>
      <c r="CF117" s="8">
        <v>0</v>
      </c>
      <c r="CG117" s="8">
        <v>1</v>
      </c>
      <c r="CH117" s="8">
        <v>0</v>
      </c>
      <c r="CI117" s="8">
        <v>1</v>
      </c>
      <c r="CJ117" s="8">
        <v>1</v>
      </c>
      <c r="CK117" s="8">
        <v>1</v>
      </c>
      <c r="CL117" s="8">
        <v>0</v>
      </c>
      <c r="CM117" s="8">
        <v>0</v>
      </c>
      <c r="CN117" s="8">
        <v>1</v>
      </c>
      <c r="CO117" s="26">
        <f t="shared" si="16"/>
        <v>40</v>
      </c>
    </row>
    <row r="118" spans="2:93" s="7" customFormat="1" x14ac:dyDescent="0.3">
      <c r="B118" s="8" t="s">
        <v>537</v>
      </c>
      <c r="C118" s="34">
        <v>2</v>
      </c>
      <c r="D118" s="8">
        <v>0</v>
      </c>
      <c r="E118" s="8">
        <v>2</v>
      </c>
      <c r="F118" s="8">
        <v>0</v>
      </c>
      <c r="G118" s="50">
        <v>2</v>
      </c>
      <c r="H118" s="9">
        <v>0</v>
      </c>
      <c r="I118" s="8">
        <v>0</v>
      </c>
      <c r="J118" s="8">
        <v>0</v>
      </c>
      <c r="K118" s="8">
        <v>0</v>
      </c>
      <c r="L118" s="8">
        <v>1</v>
      </c>
      <c r="M118" s="8">
        <v>0</v>
      </c>
      <c r="N118" s="8">
        <v>0</v>
      </c>
      <c r="O118" s="8">
        <v>0</v>
      </c>
      <c r="P118" s="8">
        <v>0</v>
      </c>
      <c r="Q118" s="50">
        <v>2</v>
      </c>
      <c r="R118" s="8">
        <v>0</v>
      </c>
      <c r="S118" s="8">
        <v>0</v>
      </c>
      <c r="T118" s="8">
        <v>0</v>
      </c>
      <c r="U118" s="8">
        <v>0</v>
      </c>
      <c r="V118" s="51">
        <v>0</v>
      </c>
      <c r="W118" s="51">
        <v>1</v>
      </c>
      <c r="X118" s="51">
        <v>1</v>
      </c>
      <c r="Y118" s="51">
        <v>1</v>
      </c>
      <c r="Z118" s="51">
        <v>1</v>
      </c>
      <c r="AA118" s="51">
        <v>1</v>
      </c>
      <c r="AB118" s="51">
        <v>0</v>
      </c>
      <c r="AC118" s="51">
        <v>1</v>
      </c>
      <c r="AD118" s="8">
        <v>0</v>
      </c>
      <c r="AE118" s="8">
        <v>0</v>
      </c>
      <c r="AF118" s="8">
        <v>1</v>
      </c>
      <c r="AG118" s="51">
        <v>0</v>
      </c>
      <c r="AH118" s="8">
        <v>0</v>
      </c>
      <c r="AI118" s="9">
        <v>2</v>
      </c>
      <c r="AJ118" s="8">
        <v>0</v>
      </c>
      <c r="AK118" s="8">
        <v>0</v>
      </c>
      <c r="AL118" s="8">
        <v>0</v>
      </c>
      <c r="AM118" s="8">
        <v>0</v>
      </c>
      <c r="AN118" s="8">
        <v>0</v>
      </c>
      <c r="AO118" s="8">
        <v>0</v>
      </c>
      <c r="AP118" s="8">
        <v>1</v>
      </c>
      <c r="AQ118" s="8">
        <v>0</v>
      </c>
      <c r="AR118" s="8">
        <v>0</v>
      </c>
      <c r="AS118" s="58">
        <v>0</v>
      </c>
      <c r="AT118" s="8">
        <v>0</v>
      </c>
      <c r="AU118" s="8">
        <v>0</v>
      </c>
      <c r="AV118" s="8">
        <v>0</v>
      </c>
      <c r="AW118" s="8">
        <v>0</v>
      </c>
      <c r="AX118" s="8">
        <v>0</v>
      </c>
      <c r="AY118" s="8">
        <v>0</v>
      </c>
      <c r="AZ118" s="8">
        <v>0</v>
      </c>
      <c r="BA118" s="8">
        <v>0</v>
      </c>
      <c r="BB118" s="8">
        <v>0</v>
      </c>
      <c r="BC118" s="8">
        <v>0</v>
      </c>
      <c r="BD118" s="8">
        <v>0</v>
      </c>
      <c r="BE118" s="8">
        <v>0</v>
      </c>
      <c r="BF118" s="8">
        <v>0</v>
      </c>
      <c r="BG118" s="8">
        <v>0</v>
      </c>
      <c r="BH118" s="8">
        <v>0</v>
      </c>
      <c r="BI118" s="8">
        <v>0</v>
      </c>
      <c r="BJ118" s="8">
        <v>0</v>
      </c>
      <c r="BK118" s="8">
        <v>0</v>
      </c>
      <c r="BL118" s="8">
        <v>0</v>
      </c>
      <c r="BM118" s="8">
        <v>0</v>
      </c>
      <c r="BN118" s="8">
        <v>0</v>
      </c>
      <c r="BO118" s="9">
        <v>1</v>
      </c>
      <c r="BP118" s="8">
        <v>1</v>
      </c>
      <c r="BQ118" s="8">
        <v>1</v>
      </c>
      <c r="BR118" s="8">
        <v>1</v>
      </c>
      <c r="BS118" s="8">
        <v>1</v>
      </c>
      <c r="BT118" s="8">
        <v>1</v>
      </c>
      <c r="BU118" s="8">
        <v>1</v>
      </c>
      <c r="BV118" s="8">
        <v>1</v>
      </c>
      <c r="BW118" s="8">
        <v>1</v>
      </c>
      <c r="BX118" s="8">
        <v>0</v>
      </c>
      <c r="BY118" s="8">
        <v>0</v>
      </c>
      <c r="BZ118" s="8">
        <v>0</v>
      </c>
      <c r="CA118" s="8">
        <v>0</v>
      </c>
      <c r="CB118" s="8">
        <v>0</v>
      </c>
      <c r="CC118" s="8">
        <v>0</v>
      </c>
      <c r="CD118" s="8">
        <v>1</v>
      </c>
      <c r="CE118" s="8">
        <v>0</v>
      </c>
      <c r="CF118" s="8">
        <v>0</v>
      </c>
      <c r="CG118" s="8">
        <v>1</v>
      </c>
      <c r="CH118" s="8">
        <v>0</v>
      </c>
      <c r="CI118" s="8">
        <v>1</v>
      </c>
      <c r="CJ118" s="8">
        <v>1</v>
      </c>
      <c r="CK118" s="8">
        <v>1</v>
      </c>
      <c r="CL118" s="8">
        <v>0</v>
      </c>
      <c r="CM118" s="8">
        <v>0</v>
      </c>
      <c r="CN118" s="8">
        <v>1</v>
      </c>
      <c r="CO118" s="26">
        <f t="shared" si="16"/>
        <v>34</v>
      </c>
    </row>
    <row r="119" spans="2:93" s="7" customFormat="1" x14ac:dyDescent="0.3">
      <c r="B119" s="8" t="s">
        <v>538</v>
      </c>
      <c r="C119" s="34">
        <v>3</v>
      </c>
      <c r="D119" s="8">
        <v>1</v>
      </c>
      <c r="E119" s="8">
        <v>2</v>
      </c>
      <c r="F119" s="8">
        <v>1</v>
      </c>
      <c r="G119" s="50">
        <v>2</v>
      </c>
      <c r="H119" s="9">
        <v>3</v>
      </c>
      <c r="I119" s="8">
        <v>2</v>
      </c>
      <c r="J119" s="8">
        <v>1</v>
      </c>
      <c r="K119" s="8">
        <v>1</v>
      </c>
      <c r="L119" s="8">
        <v>2</v>
      </c>
      <c r="M119" s="8">
        <v>1</v>
      </c>
      <c r="N119" s="8">
        <v>2</v>
      </c>
      <c r="O119" s="8">
        <v>1</v>
      </c>
      <c r="P119" s="8">
        <v>1</v>
      </c>
      <c r="Q119" s="50">
        <v>2</v>
      </c>
      <c r="R119" s="8">
        <v>1</v>
      </c>
      <c r="S119" s="8">
        <v>1</v>
      </c>
      <c r="T119" s="8">
        <v>1</v>
      </c>
      <c r="U119" s="8">
        <v>1</v>
      </c>
      <c r="V119" s="51">
        <v>2</v>
      </c>
      <c r="W119" s="8">
        <v>1</v>
      </c>
      <c r="X119" s="8">
        <v>1</v>
      </c>
      <c r="Y119" s="8">
        <v>1</v>
      </c>
      <c r="Z119" s="8">
        <v>1</v>
      </c>
      <c r="AA119" s="8">
        <v>1</v>
      </c>
      <c r="AB119" s="51">
        <v>1</v>
      </c>
      <c r="AC119" s="8">
        <v>1</v>
      </c>
      <c r="AD119" s="8">
        <v>1</v>
      </c>
      <c r="AE119" s="8">
        <v>1</v>
      </c>
      <c r="AF119" s="8">
        <v>2</v>
      </c>
      <c r="AG119" s="51">
        <v>2</v>
      </c>
      <c r="AH119" s="8">
        <v>1</v>
      </c>
      <c r="AI119" s="9">
        <v>2</v>
      </c>
      <c r="AJ119" s="8">
        <v>1</v>
      </c>
      <c r="AK119" s="8">
        <v>1</v>
      </c>
      <c r="AL119" s="8">
        <v>1</v>
      </c>
      <c r="AM119" s="8">
        <v>1</v>
      </c>
      <c r="AN119" s="8">
        <v>1</v>
      </c>
      <c r="AO119" s="8">
        <v>1</v>
      </c>
      <c r="AP119" s="8">
        <v>2</v>
      </c>
      <c r="AQ119" s="8">
        <v>1</v>
      </c>
      <c r="AR119" s="8">
        <v>1</v>
      </c>
      <c r="AS119" s="58">
        <v>2</v>
      </c>
      <c r="AT119" s="8">
        <v>1</v>
      </c>
      <c r="AU119" s="8">
        <v>1</v>
      </c>
      <c r="AV119" s="8">
        <v>1</v>
      </c>
      <c r="AW119" s="8">
        <v>1</v>
      </c>
      <c r="AX119" s="8">
        <v>1</v>
      </c>
      <c r="AY119" s="8">
        <v>1</v>
      </c>
      <c r="AZ119" s="8">
        <v>1</v>
      </c>
      <c r="BA119" s="8">
        <v>1</v>
      </c>
      <c r="BB119" s="8">
        <v>1</v>
      </c>
      <c r="BC119" s="8">
        <v>1</v>
      </c>
      <c r="BD119" s="8">
        <v>1</v>
      </c>
      <c r="BE119" s="8">
        <v>1</v>
      </c>
      <c r="BF119" s="8">
        <v>1</v>
      </c>
      <c r="BG119" s="8">
        <v>1</v>
      </c>
      <c r="BH119" s="8">
        <v>1</v>
      </c>
      <c r="BI119" s="8">
        <v>1</v>
      </c>
      <c r="BJ119" s="8">
        <v>1</v>
      </c>
      <c r="BK119" s="8">
        <v>1</v>
      </c>
      <c r="BL119" s="8">
        <v>1</v>
      </c>
      <c r="BM119" s="8">
        <v>1</v>
      </c>
      <c r="BN119" s="8">
        <v>1</v>
      </c>
      <c r="BO119" s="9">
        <v>2</v>
      </c>
      <c r="BP119" s="8">
        <v>1</v>
      </c>
      <c r="BQ119" s="8">
        <v>1</v>
      </c>
      <c r="BR119" s="8">
        <v>1</v>
      </c>
      <c r="BS119" s="8">
        <v>1</v>
      </c>
      <c r="BT119" s="8">
        <v>1</v>
      </c>
      <c r="BU119" s="8">
        <v>1</v>
      </c>
      <c r="BV119" s="8">
        <v>1</v>
      </c>
      <c r="BW119" s="8">
        <v>1</v>
      </c>
      <c r="BX119" s="8">
        <v>2</v>
      </c>
      <c r="BY119" s="8">
        <v>1</v>
      </c>
      <c r="BZ119" s="8">
        <v>1</v>
      </c>
      <c r="CA119" s="8">
        <v>1</v>
      </c>
      <c r="CB119" s="8">
        <v>1</v>
      </c>
      <c r="CC119" s="8">
        <v>1</v>
      </c>
      <c r="CD119" s="8">
        <v>1</v>
      </c>
      <c r="CE119" s="8">
        <v>1</v>
      </c>
      <c r="CF119" s="8">
        <v>1</v>
      </c>
      <c r="CG119" s="8">
        <v>2</v>
      </c>
      <c r="CH119" s="8">
        <v>1</v>
      </c>
      <c r="CI119" s="8">
        <v>2</v>
      </c>
      <c r="CJ119" s="8">
        <v>2</v>
      </c>
      <c r="CK119" s="8">
        <v>1</v>
      </c>
      <c r="CL119" s="8">
        <v>1</v>
      </c>
      <c r="CM119" s="8">
        <v>1</v>
      </c>
      <c r="CN119" s="8">
        <v>1</v>
      </c>
      <c r="CO119" s="26">
        <f t="shared" si="16"/>
        <v>111</v>
      </c>
    </row>
    <row r="120" spans="2:93" s="7" customFormat="1" x14ac:dyDescent="0.3">
      <c r="B120" s="8" t="s">
        <v>539</v>
      </c>
      <c r="C120" s="34">
        <v>3</v>
      </c>
      <c r="D120" s="8">
        <v>1</v>
      </c>
      <c r="E120" s="8">
        <v>2</v>
      </c>
      <c r="F120" s="8">
        <v>1</v>
      </c>
      <c r="G120" s="50">
        <v>1</v>
      </c>
      <c r="H120" s="9">
        <v>3</v>
      </c>
      <c r="I120" s="8">
        <v>2</v>
      </c>
      <c r="J120" s="8">
        <v>1</v>
      </c>
      <c r="K120" s="8">
        <v>1</v>
      </c>
      <c r="L120" s="8">
        <v>2</v>
      </c>
      <c r="M120" s="8">
        <v>1</v>
      </c>
      <c r="N120" s="8">
        <v>2</v>
      </c>
      <c r="O120" s="8">
        <v>1</v>
      </c>
      <c r="P120" s="8">
        <v>1</v>
      </c>
      <c r="Q120" s="50">
        <v>1</v>
      </c>
      <c r="R120" s="8">
        <v>1</v>
      </c>
      <c r="S120" s="8">
        <v>1</v>
      </c>
      <c r="T120" s="8">
        <v>1</v>
      </c>
      <c r="U120" s="8">
        <v>1</v>
      </c>
      <c r="V120" s="51">
        <v>2</v>
      </c>
      <c r="W120" s="8">
        <v>1</v>
      </c>
      <c r="X120" s="8">
        <v>1</v>
      </c>
      <c r="Y120" s="8">
        <v>1</v>
      </c>
      <c r="Z120" s="8">
        <v>1</v>
      </c>
      <c r="AA120" s="8">
        <v>1</v>
      </c>
      <c r="AB120" s="51">
        <v>1</v>
      </c>
      <c r="AC120" s="8">
        <v>1</v>
      </c>
      <c r="AD120" s="8">
        <v>1</v>
      </c>
      <c r="AE120" s="8">
        <v>1</v>
      </c>
      <c r="AF120" s="8">
        <v>2</v>
      </c>
      <c r="AG120" s="51">
        <v>2</v>
      </c>
      <c r="AH120" s="8">
        <v>1</v>
      </c>
      <c r="AI120" s="9">
        <v>2</v>
      </c>
      <c r="AJ120" s="8">
        <v>1</v>
      </c>
      <c r="AK120" s="8">
        <v>1</v>
      </c>
      <c r="AL120" s="8">
        <v>1</v>
      </c>
      <c r="AM120" s="8">
        <v>1</v>
      </c>
      <c r="AN120" s="8">
        <v>1</v>
      </c>
      <c r="AO120" s="8">
        <v>1</v>
      </c>
      <c r="AP120" s="8">
        <v>2</v>
      </c>
      <c r="AQ120" s="8">
        <v>1</v>
      </c>
      <c r="AR120" s="8">
        <v>1</v>
      </c>
      <c r="AS120" s="58">
        <v>2</v>
      </c>
      <c r="AT120" s="8">
        <v>1</v>
      </c>
      <c r="AU120" s="8">
        <v>1</v>
      </c>
      <c r="AV120" s="8">
        <v>1</v>
      </c>
      <c r="AW120" s="8">
        <v>1</v>
      </c>
      <c r="AX120" s="8">
        <v>1</v>
      </c>
      <c r="AY120" s="8">
        <v>1</v>
      </c>
      <c r="AZ120" s="8">
        <v>1</v>
      </c>
      <c r="BA120" s="8">
        <v>1</v>
      </c>
      <c r="BB120" s="8">
        <v>1</v>
      </c>
      <c r="BC120" s="8">
        <v>1</v>
      </c>
      <c r="BD120" s="8">
        <v>1</v>
      </c>
      <c r="BE120" s="8">
        <v>1</v>
      </c>
      <c r="BF120" s="8">
        <v>1</v>
      </c>
      <c r="BG120" s="8">
        <v>1</v>
      </c>
      <c r="BH120" s="8">
        <v>1</v>
      </c>
      <c r="BI120" s="8">
        <v>1</v>
      </c>
      <c r="BJ120" s="8">
        <v>1</v>
      </c>
      <c r="BK120" s="8">
        <v>1</v>
      </c>
      <c r="BL120" s="8">
        <v>1</v>
      </c>
      <c r="BM120" s="8">
        <v>1</v>
      </c>
      <c r="BN120" s="8">
        <v>1</v>
      </c>
      <c r="BO120" s="9">
        <v>2</v>
      </c>
      <c r="BP120" s="8">
        <v>1</v>
      </c>
      <c r="BQ120" s="8">
        <v>1</v>
      </c>
      <c r="BR120" s="8">
        <v>1</v>
      </c>
      <c r="BS120" s="8">
        <v>1</v>
      </c>
      <c r="BT120" s="8">
        <v>1</v>
      </c>
      <c r="BU120" s="8">
        <v>1</v>
      </c>
      <c r="BV120" s="8">
        <v>1</v>
      </c>
      <c r="BW120" s="8">
        <v>1</v>
      </c>
      <c r="BX120" s="8">
        <v>2</v>
      </c>
      <c r="BY120" s="8">
        <v>1</v>
      </c>
      <c r="BZ120" s="8">
        <v>1</v>
      </c>
      <c r="CA120" s="8">
        <v>1</v>
      </c>
      <c r="CB120" s="8">
        <v>1</v>
      </c>
      <c r="CC120" s="8">
        <v>1</v>
      </c>
      <c r="CD120" s="8">
        <v>1</v>
      </c>
      <c r="CE120" s="8">
        <v>1</v>
      </c>
      <c r="CF120" s="8">
        <v>1</v>
      </c>
      <c r="CG120" s="8">
        <v>2</v>
      </c>
      <c r="CH120" s="8">
        <v>1</v>
      </c>
      <c r="CI120" s="8">
        <v>2</v>
      </c>
      <c r="CJ120" s="8">
        <v>2</v>
      </c>
      <c r="CK120" s="8">
        <v>1</v>
      </c>
      <c r="CL120" s="8">
        <v>1</v>
      </c>
      <c r="CM120" s="8">
        <v>1</v>
      </c>
      <c r="CN120" s="8">
        <v>1</v>
      </c>
      <c r="CO120" s="26">
        <f t="shared" si="16"/>
        <v>109</v>
      </c>
    </row>
    <row r="121" spans="2:93" s="7" customFormat="1" x14ac:dyDescent="0.3">
      <c r="B121" s="8" t="s">
        <v>540</v>
      </c>
      <c r="C121" s="34">
        <v>24</v>
      </c>
      <c r="D121" s="8">
        <v>24</v>
      </c>
      <c r="E121" s="8">
        <v>48</v>
      </c>
      <c r="F121" s="8">
        <v>24</v>
      </c>
      <c r="G121" s="50">
        <v>24</v>
      </c>
      <c r="H121" s="9">
        <v>36</v>
      </c>
      <c r="I121" s="8">
        <v>36</v>
      </c>
      <c r="J121" s="8">
        <v>24</v>
      </c>
      <c r="K121" s="8">
        <v>24</v>
      </c>
      <c r="L121" s="8">
        <v>36</v>
      </c>
      <c r="M121" s="8">
        <v>24</v>
      </c>
      <c r="N121" s="8">
        <v>36</v>
      </c>
      <c r="O121" s="8">
        <v>24</v>
      </c>
      <c r="P121" s="8">
        <v>24</v>
      </c>
      <c r="Q121" s="50">
        <v>24</v>
      </c>
      <c r="R121" s="8">
        <v>24</v>
      </c>
      <c r="S121" s="8">
        <v>24</v>
      </c>
      <c r="T121" s="8">
        <v>24</v>
      </c>
      <c r="U121" s="8">
        <v>24</v>
      </c>
      <c r="V121" s="51">
        <v>24</v>
      </c>
      <c r="W121" s="8">
        <v>24</v>
      </c>
      <c r="X121" s="8">
        <v>24</v>
      </c>
      <c r="Y121" s="8">
        <v>24</v>
      </c>
      <c r="Z121" s="8">
        <v>24</v>
      </c>
      <c r="AA121" s="8">
        <v>24</v>
      </c>
      <c r="AB121" s="51">
        <v>24</v>
      </c>
      <c r="AC121" s="8">
        <v>24</v>
      </c>
      <c r="AD121" s="8">
        <v>24</v>
      </c>
      <c r="AE121" s="8">
        <v>24</v>
      </c>
      <c r="AF121" s="8">
        <v>36</v>
      </c>
      <c r="AG121" s="51">
        <v>36</v>
      </c>
      <c r="AH121" s="8">
        <v>24</v>
      </c>
      <c r="AI121" s="9">
        <v>24</v>
      </c>
      <c r="AJ121" s="8">
        <v>24</v>
      </c>
      <c r="AK121" s="8">
        <v>24</v>
      </c>
      <c r="AL121" s="8">
        <v>24</v>
      </c>
      <c r="AM121" s="8">
        <v>24</v>
      </c>
      <c r="AN121" s="8">
        <v>24</v>
      </c>
      <c r="AO121" s="8">
        <v>24</v>
      </c>
      <c r="AP121" s="8">
        <v>24</v>
      </c>
      <c r="AQ121" s="8">
        <v>24</v>
      </c>
      <c r="AR121" s="8">
        <v>24</v>
      </c>
      <c r="AS121" s="58">
        <v>48</v>
      </c>
      <c r="AT121" s="8">
        <v>24</v>
      </c>
      <c r="AU121" s="8">
        <v>24</v>
      </c>
      <c r="AV121" s="8">
        <v>24</v>
      </c>
      <c r="AW121" s="8">
        <v>24</v>
      </c>
      <c r="AX121" s="8">
        <v>24</v>
      </c>
      <c r="AY121" s="8">
        <v>24</v>
      </c>
      <c r="AZ121" s="8">
        <v>24</v>
      </c>
      <c r="BA121" s="8">
        <v>24</v>
      </c>
      <c r="BB121" s="8">
        <v>24</v>
      </c>
      <c r="BC121" s="8">
        <v>24</v>
      </c>
      <c r="BD121" s="8">
        <v>24</v>
      </c>
      <c r="BE121" s="8">
        <v>24</v>
      </c>
      <c r="BF121" s="8">
        <v>24</v>
      </c>
      <c r="BG121" s="8">
        <v>24</v>
      </c>
      <c r="BH121" s="8">
        <v>24</v>
      </c>
      <c r="BI121" s="8">
        <v>24</v>
      </c>
      <c r="BJ121" s="8">
        <v>24</v>
      </c>
      <c r="BK121" s="8">
        <v>24</v>
      </c>
      <c r="BL121" s="8">
        <v>24</v>
      </c>
      <c r="BM121" s="8">
        <v>24</v>
      </c>
      <c r="BN121" s="8">
        <v>24</v>
      </c>
      <c r="BO121" s="9">
        <v>36</v>
      </c>
      <c r="BP121" s="8">
        <v>24</v>
      </c>
      <c r="BQ121" s="8">
        <v>24</v>
      </c>
      <c r="BR121" s="8">
        <v>24</v>
      </c>
      <c r="BS121" s="8">
        <v>24</v>
      </c>
      <c r="BT121" s="8">
        <v>24</v>
      </c>
      <c r="BU121" s="8">
        <v>24</v>
      </c>
      <c r="BV121" s="8">
        <v>24</v>
      </c>
      <c r="BW121" s="8">
        <v>24</v>
      </c>
      <c r="BX121" s="8">
        <v>36</v>
      </c>
      <c r="BY121" s="8">
        <v>24</v>
      </c>
      <c r="BZ121" s="8">
        <v>24</v>
      </c>
      <c r="CA121" s="8">
        <v>24</v>
      </c>
      <c r="CB121" s="8">
        <v>24</v>
      </c>
      <c r="CC121" s="8">
        <v>24</v>
      </c>
      <c r="CD121" s="8">
        <v>24</v>
      </c>
      <c r="CE121" s="8">
        <v>24</v>
      </c>
      <c r="CF121" s="8">
        <v>24</v>
      </c>
      <c r="CG121" s="8">
        <v>36</v>
      </c>
      <c r="CH121" s="8">
        <v>24</v>
      </c>
      <c r="CI121" s="8">
        <v>48</v>
      </c>
      <c r="CJ121" s="8">
        <v>36</v>
      </c>
      <c r="CK121" s="8">
        <v>24</v>
      </c>
      <c r="CL121" s="8">
        <v>24</v>
      </c>
      <c r="CM121" s="8">
        <v>24</v>
      </c>
      <c r="CN121" s="8">
        <v>24</v>
      </c>
      <c r="CO121" s="26">
        <f t="shared" si="16"/>
        <v>2352</v>
      </c>
    </row>
    <row r="122" spans="2:93" s="7" customFormat="1" x14ac:dyDescent="0.3">
      <c r="B122" s="8" t="s">
        <v>541</v>
      </c>
      <c r="C122" s="34">
        <v>24</v>
      </c>
      <c r="D122" s="8">
        <v>12</v>
      </c>
      <c r="E122" s="8">
        <v>48</v>
      </c>
      <c r="F122" s="8">
        <v>12</v>
      </c>
      <c r="G122" s="50">
        <v>12</v>
      </c>
      <c r="H122" s="9">
        <v>36</v>
      </c>
      <c r="I122" s="8">
        <v>24</v>
      </c>
      <c r="J122" s="8">
        <v>12</v>
      </c>
      <c r="K122" s="8">
        <v>12</v>
      </c>
      <c r="L122" s="8">
        <v>24</v>
      </c>
      <c r="M122" s="8">
        <v>24</v>
      </c>
      <c r="N122" s="8">
        <v>36</v>
      </c>
      <c r="O122" s="8">
        <v>12</v>
      </c>
      <c r="P122" s="8">
        <v>24</v>
      </c>
      <c r="Q122" s="50">
        <v>12</v>
      </c>
      <c r="R122" s="8">
        <v>12</v>
      </c>
      <c r="S122" s="8">
        <v>12</v>
      </c>
      <c r="T122" s="8">
        <v>12</v>
      </c>
      <c r="U122" s="8">
        <v>12</v>
      </c>
      <c r="V122" s="51">
        <v>20</v>
      </c>
      <c r="W122" s="8">
        <v>12</v>
      </c>
      <c r="X122" s="8">
        <v>12</v>
      </c>
      <c r="Y122" s="8">
        <v>12</v>
      </c>
      <c r="Z122" s="8">
        <v>12</v>
      </c>
      <c r="AA122" s="8">
        <v>12</v>
      </c>
      <c r="AB122" s="51">
        <v>12</v>
      </c>
      <c r="AC122" s="8">
        <v>12</v>
      </c>
      <c r="AD122" s="8">
        <v>12</v>
      </c>
      <c r="AE122" s="8">
        <v>12</v>
      </c>
      <c r="AF122" s="8">
        <v>24</v>
      </c>
      <c r="AG122" s="51">
        <v>24</v>
      </c>
      <c r="AH122" s="8">
        <v>12</v>
      </c>
      <c r="AI122" s="9">
        <v>48</v>
      </c>
      <c r="AJ122" s="8">
        <v>12</v>
      </c>
      <c r="AK122" s="8">
        <v>12</v>
      </c>
      <c r="AL122" s="8">
        <v>12</v>
      </c>
      <c r="AM122" s="8">
        <v>12</v>
      </c>
      <c r="AN122" s="8">
        <v>12</v>
      </c>
      <c r="AO122" s="8">
        <v>12</v>
      </c>
      <c r="AP122" s="8">
        <v>24</v>
      </c>
      <c r="AQ122" s="8">
        <v>12</v>
      </c>
      <c r="AR122" s="8">
        <v>12</v>
      </c>
      <c r="AS122" s="58">
        <v>48</v>
      </c>
      <c r="AT122" s="8">
        <v>12</v>
      </c>
      <c r="AU122" s="8">
        <v>12</v>
      </c>
      <c r="AV122" s="8">
        <v>12</v>
      </c>
      <c r="AW122" s="8">
        <v>12</v>
      </c>
      <c r="AX122" s="8">
        <v>12</v>
      </c>
      <c r="AY122" s="8">
        <v>12</v>
      </c>
      <c r="AZ122" s="8">
        <v>12</v>
      </c>
      <c r="BA122" s="8">
        <v>12</v>
      </c>
      <c r="BB122" s="8">
        <v>12</v>
      </c>
      <c r="BC122" s="8">
        <v>12</v>
      </c>
      <c r="BD122" s="8">
        <v>12</v>
      </c>
      <c r="BE122" s="8">
        <v>12</v>
      </c>
      <c r="BF122" s="8">
        <v>12</v>
      </c>
      <c r="BG122" s="8">
        <v>12</v>
      </c>
      <c r="BH122" s="8">
        <v>0</v>
      </c>
      <c r="BI122" s="8">
        <v>12</v>
      </c>
      <c r="BJ122" s="8">
        <v>12</v>
      </c>
      <c r="BK122" s="8">
        <v>12</v>
      </c>
      <c r="BL122" s="8">
        <v>12</v>
      </c>
      <c r="BM122" s="8">
        <v>12</v>
      </c>
      <c r="BN122" s="8">
        <v>12</v>
      </c>
      <c r="BO122" s="9">
        <v>24</v>
      </c>
      <c r="BP122" s="8">
        <v>12</v>
      </c>
      <c r="BQ122" s="8">
        <v>12</v>
      </c>
      <c r="BR122" s="8">
        <v>12</v>
      </c>
      <c r="BS122" s="8">
        <v>12</v>
      </c>
      <c r="BT122" s="8">
        <v>12</v>
      </c>
      <c r="BU122" s="8">
        <v>12</v>
      </c>
      <c r="BV122" s="8">
        <v>12</v>
      </c>
      <c r="BW122" s="8">
        <v>12</v>
      </c>
      <c r="BX122" s="8">
        <v>36</v>
      </c>
      <c r="BY122" s="8">
        <v>24</v>
      </c>
      <c r="BZ122" s="8">
        <v>24</v>
      </c>
      <c r="CA122" s="8">
        <v>12</v>
      </c>
      <c r="CB122" s="8">
        <v>12</v>
      </c>
      <c r="CC122" s="8">
        <v>12</v>
      </c>
      <c r="CD122" s="8">
        <v>12</v>
      </c>
      <c r="CE122" s="8">
        <v>12</v>
      </c>
      <c r="CF122" s="8">
        <v>12</v>
      </c>
      <c r="CG122" s="8">
        <v>36</v>
      </c>
      <c r="CH122" s="8">
        <v>6</v>
      </c>
      <c r="CI122" s="8">
        <v>60</v>
      </c>
      <c r="CJ122" s="8">
        <v>36</v>
      </c>
      <c r="CK122" s="8">
        <v>12</v>
      </c>
      <c r="CL122" s="8">
        <v>12</v>
      </c>
      <c r="CM122" s="8">
        <v>6</v>
      </c>
      <c r="CN122" s="8">
        <v>12</v>
      </c>
      <c r="CO122" s="26">
        <f t="shared" si="16"/>
        <v>1472</v>
      </c>
    </row>
    <row r="123" spans="2:93" s="7" customFormat="1" x14ac:dyDescent="0.3">
      <c r="B123" s="8" t="s">
        <v>542</v>
      </c>
      <c r="C123" s="34">
        <v>10</v>
      </c>
      <c r="D123" s="8">
        <v>2</v>
      </c>
      <c r="E123" s="8">
        <v>30</v>
      </c>
      <c r="F123" s="8">
        <v>1</v>
      </c>
      <c r="G123" s="50">
        <v>5</v>
      </c>
      <c r="H123" s="9">
        <v>15</v>
      </c>
      <c r="I123" s="8">
        <v>10</v>
      </c>
      <c r="J123" s="8">
        <v>2</v>
      </c>
      <c r="K123" s="8">
        <v>1</v>
      </c>
      <c r="L123" s="8">
        <v>10</v>
      </c>
      <c r="M123" s="8">
        <v>5</v>
      </c>
      <c r="N123" s="8">
        <v>10</v>
      </c>
      <c r="O123" s="8">
        <v>1</v>
      </c>
      <c r="P123" s="8">
        <v>5</v>
      </c>
      <c r="Q123" s="50">
        <v>5</v>
      </c>
      <c r="R123" s="8">
        <v>1</v>
      </c>
      <c r="S123" s="8">
        <v>2</v>
      </c>
      <c r="T123" s="8">
        <v>1</v>
      </c>
      <c r="U123" s="8">
        <v>2</v>
      </c>
      <c r="V123" s="51">
        <v>20</v>
      </c>
      <c r="W123" s="8">
        <v>1</v>
      </c>
      <c r="X123" s="8">
        <v>1</v>
      </c>
      <c r="Y123" s="8">
        <v>1</v>
      </c>
      <c r="Z123" s="8">
        <v>2</v>
      </c>
      <c r="AA123" s="8">
        <v>3</v>
      </c>
      <c r="AB123" s="51">
        <v>2</v>
      </c>
      <c r="AC123" s="8">
        <v>3</v>
      </c>
      <c r="AD123" s="8">
        <v>1</v>
      </c>
      <c r="AE123" s="8">
        <v>2</v>
      </c>
      <c r="AF123" s="8">
        <v>10</v>
      </c>
      <c r="AG123" s="51">
        <v>8</v>
      </c>
      <c r="AH123" s="8">
        <v>2</v>
      </c>
      <c r="AI123" s="9">
        <v>30</v>
      </c>
      <c r="AJ123" s="8">
        <v>2</v>
      </c>
      <c r="AK123" s="8">
        <v>2</v>
      </c>
      <c r="AL123" s="8">
        <v>2</v>
      </c>
      <c r="AM123" s="8">
        <v>2</v>
      </c>
      <c r="AN123" s="8">
        <v>2</v>
      </c>
      <c r="AO123" s="8">
        <v>2</v>
      </c>
      <c r="AP123" s="8">
        <v>20</v>
      </c>
      <c r="AQ123" s="8">
        <v>2</v>
      </c>
      <c r="AR123" s="8">
        <v>2</v>
      </c>
      <c r="AS123" s="58">
        <v>20</v>
      </c>
      <c r="AT123" s="8">
        <v>2</v>
      </c>
      <c r="AU123" s="8">
        <v>2</v>
      </c>
      <c r="AV123" s="8">
        <v>2</v>
      </c>
      <c r="AW123" s="8">
        <v>2</v>
      </c>
      <c r="AX123" s="8">
        <v>2</v>
      </c>
      <c r="AY123" s="8">
        <v>2</v>
      </c>
      <c r="AZ123" s="8">
        <v>2</v>
      </c>
      <c r="BA123" s="8">
        <v>2</v>
      </c>
      <c r="BB123" s="8">
        <v>3</v>
      </c>
      <c r="BC123" s="8">
        <v>2</v>
      </c>
      <c r="BD123" s="8">
        <v>2</v>
      </c>
      <c r="BE123" s="8">
        <v>2</v>
      </c>
      <c r="BF123" s="8">
        <v>2</v>
      </c>
      <c r="BG123" s="8">
        <v>2</v>
      </c>
      <c r="BH123" s="8">
        <v>1</v>
      </c>
      <c r="BI123" s="8">
        <v>3</v>
      </c>
      <c r="BJ123" s="8">
        <v>2</v>
      </c>
      <c r="BK123" s="8">
        <v>2</v>
      </c>
      <c r="BL123" s="8">
        <v>2</v>
      </c>
      <c r="BM123" s="8">
        <v>2</v>
      </c>
      <c r="BN123" s="8">
        <v>2</v>
      </c>
      <c r="BO123" s="9">
        <v>10</v>
      </c>
      <c r="BP123" s="8">
        <v>2</v>
      </c>
      <c r="BQ123" s="8">
        <v>2</v>
      </c>
      <c r="BR123" s="8">
        <v>4</v>
      </c>
      <c r="BS123" s="8">
        <v>2</v>
      </c>
      <c r="BT123" s="8">
        <v>2</v>
      </c>
      <c r="BU123" s="8">
        <v>2</v>
      </c>
      <c r="BV123" s="8">
        <v>4</v>
      </c>
      <c r="BW123" s="8">
        <v>2</v>
      </c>
      <c r="BX123" s="8">
        <v>10</v>
      </c>
      <c r="BY123" s="8">
        <v>5</v>
      </c>
      <c r="BZ123" s="8">
        <v>5</v>
      </c>
      <c r="CA123" s="8">
        <v>2</v>
      </c>
      <c r="CB123" s="8">
        <v>2</v>
      </c>
      <c r="CC123" s="8">
        <v>2</v>
      </c>
      <c r="CD123" s="8">
        <v>2</v>
      </c>
      <c r="CE123" s="8">
        <v>2</v>
      </c>
      <c r="CF123" s="8">
        <v>2</v>
      </c>
      <c r="CG123" s="8">
        <v>10</v>
      </c>
      <c r="CH123" s="8">
        <v>2</v>
      </c>
      <c r="CI123" s="8">
        <v>20</v>
      </c>
      <c r="CJ123" s="8">
        <v>10</v>
      </c>
      <c r="CK123" s="8">
        <v>2</v>
      </c>
      <c r="CL123" s="8">
        <v>2</v>
      </c>
      <c r="CM123" s="8">
        <v>2</v>
      </c>
      <c r="CN123" s="8">
        <v>2</v>
      </c>
      <c r="CO123" s="26">
        <f t="shared" si="16"/>
        <v>415</v>
      </c>
    </row>
    <row r="124" spans="2:93" s="7" customFormat="1" x14ac:dyDescent="0.3">
      <c r="B124" s="8" t="s">
        <v>543</v>
      </c>
      <c r="C124" s="34">
        <v>24</v>
      </c>
      <c r="D124" s="8">
        <v>14</v>
      </c>
      <c r="E124" s="8">
        <v>48</v>
      </c>
      <c r="F124" s="8">
        <v>10</v>
      </c>
      <c r="G124" s="50">
        <v>15</v>
      </c>
      <c r="H124" s="9">
        <v>36</v>
      </c>
      <c r="I124" s="8">
        <v>24</v>
      </c>
      <c r="J124" s="8">
        <v>19</v>
      </c>
      <c r="K124" s="8">
        <v>7</v>
      </c>
      <c r="L124" s="8">
        <v>24</v>
      </c>
      <c r="M124" s="8">
        <v>24</v>
      </c>
      <c r="N124" s="8">
        <v>24</v>
      </c>
      <c r="O124" s="8">
        <v>10</v>
      </c>
      <c r="P124" s="8">
        <v>24</v>
      </c>
      <c r="Q124" s="50">
        <v>15</v>
      </c>
      <c r="R124" s="8">
        <v>10</v>
      </c>
      <c r="S124" s="8">
        <v>24</v>
      </c>
      <c r="T124" s="8">
        <v>11</v>
      </c>
      <c r="U124" s="8">
        <v>24</v>
      </c>
      <c r="V124" s="51">
        <v>20</v>
      </c>
      <c r="W124" s="8">
        <v>10</v>
      </c>
      <c r="X124" s="8">
        <v>12</v>
      </c>
      <c r="Y124" s="8">
        <v>10</v>
      </c>
      <c r="Z124" s="8">
        <v>17</v>
      </c>
      <c r="AA124" s="8">
        <v>30</v>
      </c>
      <c r="AB124" s="51">
        <v>24</v>
      </c>
      <c r="AC124" s="8">
        <v>26</v>
      </c>
      <c r="AD124" s="8">
        <v>7</v>
      </c>
      <c r="AE124" s="8">
        <v>16</v>
      </c>
      <c r="AF124" s="8">
        <v>24</v>
      </c>
      <c r="AG124" s="51">
        <v>36</v>
      </c>
      <c r="AH124" s="8">
        <v>15</v>
      </c>
      <c r="AI124" s="9">
        <v>36</v>
      </c>
      <c r="AJ124" s="8">
        <v>14</v>
      </c>
      <c r="AK124" s="8">
        <v>11</v>
      </c>
      <c r="AL124" s="8">
        <v>10</v>
      </c>
      <c r="AM124" s="8">
        <v>11</v>
      </c>
      <c r="AN124" s="8">
        <v>9</v>
      </c>
      <c r="AO124" s="8">
        <v>16</v>
      </c>
      <c r="AP124" s="8">
        <v>36</v>
      </c>
      <c r="AQ124" s="8">
        <v>14</v>
      </c>
      <c r="AR124" s="8">
        <v>11</v>
      </c>
      <c r="AS124" s="58">
        <v>48</v>
      </c>
      <c r="AT124" s="8">
        <v>20</v>
      </c>
      <c r="AU124" s="8">
        <v>23</v>
      </c>
      <c r="AV124" s="8">
        <v>12</v>
      </c>
      <c r="AW124" s="8">
        <v>6</v>
      </c>
      <c r="AX124" s="8">
        <v>14</v>
      </c>
      <c r="AY124" s="8">
        <v>7</v>
      </c>
      <c r="AZ124" s="8">
        <v>10</v>
      </c>
      <c r="BA124" s="8">
        <v>7</v>
      </c>
      <c r="BB124" s="8">
        <v>36</v>
      </c>
      <c r="BC124" s="8">
        <v>22</v>
      </c>
      <c r="BD124" s="8">
        <v>7</v>
      </c>
      <c r="BE124" s="8">
        <v>15</v>
      </c>
      <c r="BF124" s="8">
        <v>16</v>
      </c>
      <c r="BG124" s="8">
        <v>16</v>
      </c>
      <c r="BH124" s="8">
        <v>1</v>
      </c>
      <c r="BI124" s="8">
        <v>36</v>
      </c>
      <c r="BJ124" s="8">
        <v>27</v>
      </c>
      <c r="BK124" s="8">
        <v>20</v>
      </c>
      <c r="BL124" s="8">
        <v>23</v>
      </c>
      <c r="BM124" s="8">
        <v>14</v>
      </c>
      <c r="BN124" s="8">
        <v>27</v>
      </c>
      <c r="BO124" s="9">
        <v>48</v>
      </c>
      <c r="BP124" s="8">
        <v>9</v>
      </c>
      <c r="BQ124" s="8">
        <v>10</v>
      </c>
      <c r="BR124" s="8">
        <v>41</v>
      </c>
      <c r="BS124" s="8">
        <v>12</v>
      </c>
      <c r="BT124" s="8">
        <v>17</v>
      </c>
      <c r="BU124" s="8">
        <v>19</v>
      </c>
      <c r="BV124" s="8">
        <v>48</v>
      </c>
      <c r="BW124" s="8">
        <v>19</v>
      </c>
      <c r="BX124" s="8">
        <v>24</v>
      </c>
      <c r="BY124" s="8">
        <v>36</v>
      </c>
      <c r="BZ124" s="8">
        <v>36</v>
      </c>
      <c r="CA124" s="8">
        <v>11</v>
      </c>
      <c r="CB124" s="8">
        <v>17</v>
      </c>
      <c r="CC124" s="8">
        <v>17</v>
      </c>
      <c r="CD124" s="8">
        <v>24</v>
      </c>
      <c r="CE124" s="8">
        <v>13</v>
      </c>
      <c r="CF124" s="8">
        <v>10</v>
      </c>
      <c r="CG124" s="8">
        <v>48</v>
      </c>
      <c r="CH124" s="8">
        <v>6</v>
      </c>
      <c r="CI124" s="8">
        <v>75</v>
      </c>
      <c r="CJ124" s="8">
        <v>48</v>
      </c>
      <c r="CK124" s="8">
        <v>24</v>
      </c>
      <c r="CL124" s="8">
        <v>17</v>
      </c>
      <c r="CM124" s="8">
        <v>6</v>
      </c>
      <c r="CN124" s="8">
        <v>24</v>
      </c>
      <c r="CO124" s="26">
        <f t="shared" si="16"/>
        <v>1868</v>
      </c>
    </row>
    <row r="125" spans="2:93" s="7" customFormat="1" x14ac:dyDescent="0.3">
      <c r="B125" s="8" t="s">
        <v>544</v>
      </c>
      <c r="C125" s="34">
        <v>24</v>
      </c>
      <c r="D125" s="8">
        <v>14</v>
      </c>
      <c r="E125" s="8">
        <v>48</v>
      </c>
      <c r="F125" s="8">
        <v>10</v>
      </c>
      <c r="G125" s="50">
        <v>15</v>
      </c>
      <c r="H125" s="9">
        <v>36</v>
      </c>
      <c r="I125" s="8">
        <v>24</v>
      </c>
      <c r="J125" s="8">
        <v>19</v>
      </c>
      <c r="K125" s="8">
        <v>7</v>
      </c>
      <c r="L125" s="8">
        <v>24</v>
      </c>
      <c r="M125" s="8">
        <v>24</v>
      </c>
      <c r="N125" s="8">
        <v>24</v>
      </c>
      <c r="O125" s="8">
        <v>10</v>
      </c>
      <c r="P125" s="8">
        <v>24</v>
      </c>
      <c r="Q125" s="50">
        <v>15</v>
      </c>
      <c r="R125" s="8">
        <v>10</v>
      </c>
      <c r="S125" s="8">
        <v>24</v>
      </c>
      <c r="T125" s="8">
        <v>11</v>
      </c>
      <c r="U125" s="8">
        <v>20</v>
      </c>
      <c r="V125" s="51">
        <v>10</v>
      </c>
      <c r="W125" s="8">
        <v>10</v>
      </c>
      <c r="X125" s="8">
        <v>12</v>
      </c>
      <c r="Y125" s="8">
        <v>10</v>
      </c>
      <c r="Z125" s="8">
        <v>17</v>
      </c>
      <c r="AA125" s="8">
        <v>30</v>
      </c>
      <c r="AB125" s="51">
        <v>22</v>
      </c>
      <c r="AC125" s="8">
        <v>26</v>
      </c>
      <c r="AD125" s="8">
        <v>7</v>
      </c>
      <c r="AE125" s="8">
        <v>16</v>
      </c>
      <c r="AF125" s="8">
        <v>24</v>
      </c>
      <c r="AG125" s="51">
        <v>24</v>
      </c>
      <c r="AH125" s="8">
        <v>15</v>
      </c>
      <c r="AI125" s="9">
        <v>24</v>
      </c>
      <c r="AJ125" s="8">
        <v>14</v>
      </c>
      <c r="AK125" s="8">
        <v>11</v>
      </c>
      <c r="AL125" s="8">
        <v>10</v>
      </c>
      <c r="AM125" s="8">
        <v>11</v>
      </c>
      <c r="AN125" s="8">
        <v>9</v>
      </c>
      <c r="AO125" s="8">
        <v>16</v>
      </c>
      <c r="AP125" s="8">
        <v>24</v>
      </c>
      <c r="AQ125" s="8">
        <v>14</v>
      </c>
      <c r="AR125" s="8">
        <v>11</v>
      </c>
      <c r="AS125" s="58">
        <v>48</v>
      </c>
      <c r="AT125" s="8">
        <v>20</v>
      </c>
      <c r="AU125" s="8">
        <v>23</v>
      </c>
      <c r="AV125" s="8">
        <v>12</v>
      </c>
      <c r="AW125" s="8">
        <v>6</v>
      </c>
      <c r="AX125" s="8">
        <v>14</v>
      </c>
      <c r="AY125" s="8">
        <v>7</v>
      </c>
      <c r="AZ125" s="8">
        <v>10</v>
      </c>
      <c r="BA125" s="8">
        <v>7</v>
      </c>
      <c r="BB125" s="8">
        <v>18</v>
      </c>
      <c r="BC125" s="8">
        <v>22</v>
      </c>
      <c r="BD125" s="8">
        <v>7</v>
      </c>
      <c r="BE125" s="8">
        <v>15</v>
      </c>
      <c r="BF125" s="8">
        <v>16</v>
      </c>
      <c r="BG125" s="8">
        <v>16</v>
      </c>
      <c r="BH125" s="8">
        <v>1</v>
      </c>
      <c r="BI125" s="8">
        <v>18</v>
      </c>
      <c r="BJ125" s="8">
        <v>18</v>
      </c>
      <c r="BK125" s="8">
        <v>18</v>
      </c>
      <c r="BL125" s="8">
        <v>18</v>
      </c>
      <c r="BM125" s="8">
        <v>14</v>
      </c>
      <c r="BN125" s="8">
        <v>18</v>
      </c>
      <c r="BO125" s="9">
        <v>36</v>
      </c>
      <c r="BP125" s="8">
        <v>9</v>
      </c>
      <c r="BQ125" s="8">
        <v>10</v>
      </c>
      <c r="BR125" s="8">
        <v>24</v>
      </c>
      <c r="BS125" s="8">
        <v>12</v>
      </c>
      <c r="BT125" s="8">
        <v>12</v>
      </c>
      <c r="BU125" s="8">
        <v>18</v>
      </c>
      <c r="BV125" s="8">
        <v>24</v>
      </c>
      <c r="BW125" s="8">
        <v>18</v>
      </c>
      <c r="BX125" s="8">
        <v>24</v>
      </c>
      <c r="BY125" s="8">
        <v>24</v>
      </c>
      <c r="BZ125" s="8">
        <v>24</v>
      </c>
      <c r="CA125" s="8">
        <v>11</v>
      </c>
      <c r="CB125" s="8">
        <v>12</v>
      </c>
      <c r="CC125" s="8">
        <v>12</v>
      </c>
      <c r="CD125" s="8">
        <v>24</v>
      </c>
      <c r="CE125" s="8">
        <v>13</v>
      </c>
      <c r="CF125" s="8">
        <v>10</v>
      </c>
      <c r="CG125" s="8">
        <v>48</v>
      </c>
      <c r="CH125" s="8">
        <v>6</v>
      </c>
      <c r="CI125" s="8">
        <v>75</v>
      </c>
      <c r="CJ125" s="8">
        <v>48</v>
      </c>
      <c r="CK125" s="8">
        <v>24</v>
      </c>
      <c r="CL125" s="8">
        <v>12</v>
      </c>
      <c r="CM125" s="8">
        <v>6</v>
      </c>
      <c r="CN125" s="8">
        <v>24</v>
      </c>
      <c r="CO125" s="26">
        <f t="shared" si="16"/>
        <v>1656</v>
      </c>
    </row>
    <row r="126" spans="2:93" s="7" customFormat="1" x14ac:dyDescent="0.3">
      <c r="B126" s="8" t="s">
        <v>545</v>
      </c>
      <c r="C126" s="34">
        <v>5</v>
      </c>
      <c r="D126" s="8">
        <v>2</v>
      </c>
      <c r="E126" s="8">
        <v>10</v>
      </c>
      <c r="F126" s="8">
        <v>1</v>
      </c>
      <c r="G126" s="50">
        <v>2</v>
      </c>
      <c r="H126" s="9">
        <v>5</v>
      </c>
      <c r="I126" s="8">
        <v>4</v>
      </c>
      <c r="J126" s="8">
        <v>1</v>
      </c>
      <c r="K126" s="8">
        <v>1</v>
      </c>
      <c r="L126" s="8">
        <v>4</v>
      </c>
      <c r="M126" s="8">
        <v>3</v>
      </c>
      <c r="N126" s="8">
        <v>4</v>
      </c>
      <c r="O126" s="8">
        <v>1</v>
      </c>
      <c r="P126" s="8">
        <v>3</v>
      </c>
      <c r="Q126" s="50">
        <v>2</v>
      </c>
      <c r="R126" s="8">
        <v>1</v>
      </c>
      <c r="S126" s="8">
        <v>1</v>
      </c>
      <c r="T126" s="8">
        <v>1</v>
      </c>
      <c r="U126" s="8">
        <v>1</v>
      </c>
      <c r="V126" s="51">
        <v>3</v>
      </c>
      <c r="W126" s="8">
        <v>1</v>
      </c>
      <c r="X126" s="8">
        <v>1</v>
      </c>
      <c r="Y126" s="8">
        <v>1</v>
      </c>
      <c r="Z126" s="8">
        <v>1</v>
      </c>
      <c r="AA126" s="8">
        <v>1</v>
      </c>
      <c r="AB126" s="51">
        <v>1</v>
      </c>
      <c r="AC126" s="8">
        <v>1</v>
      </c>
      <c r="AD126" s="8">
        <v>1</v>
      </c>
      <c r="AE126" s="8">
        <v>1</v>
      </c>
      <c r="AF126" s="8">
        <v>4</v>
      </c>
      <c r="AG126" s="51">
        <v>3</v>
      </c>
      <c r="AH126" s="8">
        <v>1</v>
      </c>
      <c r="AI126" s="9">
        <v>5</v>
      </c>
      <c r="AJ126" s="8">
        <v>1</v>
      </c>
      <c r="AK126" s="8">
        <v>1</v>
      </c>
      <c r="AL126" s="8">
        <v>1</v>
      </c>
      <c r="AM126" s="8">
        <v>1</v>
      </c>
      <c r="AN126" s="8">
        <v>1</v>
      </c>
      <c r="AO126" s="8">
        <v>1</v>
      </c>
      <c r="AP126" s="8">
        <v>2</v>
      </c>
      <c r="AQ126" s="8">
        <v>1</v>
      </c>
      <c r="AR126" s="8">
        <v>1</v>
      </c>
      <c r="AS126" s="58">
        <v>5</v>
      </c>
      <c r="AT126" s="8">
        <v>1</v>
      </c>
      <c r="AU126" s="8">
        <v>1</v>
      </c>
      <c r="AV126" s="8">
        <v>1</v>
      </c>
      <c r="AW126" s="8">
        <v>1</v>
      </c>
      <c r="AX126" s="8">
        <v>1</v>
      </c>
      <c r="AY126" s="8">
        <v>1</v>
      </c>
      <c r="AZ126" s="8">
        <v>1</v>
      </c>
      <c r="BA126" s="8">
        <v>1</v>
      </c>
      <c r="BB126" s="8">
        <v>1</v>
      </c>
      <c r="BC126" s="8">
        <v>1</v>
      </c>
      <c r="BD126" s="8">
        <v>1</v>
      </c>
      <c r="BE126" s="8">
        <v>1</v>
      </c>
      <c r="BF126" s="8">
        <v>1</v>
      </c>
      <c r="BG126" s="8">
        <v>1</v>
      </c>
      <c r="BH126" s="8">
        <v>1</v>
      </c>
      <c r="BI126" s="8">
        <v>1</v>
      </c>
      <c r="BJ126" s="8">
        <v>1</v>
      </c>
      <c r="BK126" s="8">
        <v>1</v>
      </c>
      <c r="BL126" s="8">
        <v>1</v>
      </c>
      <c r="BM126" s="8">
        <v>1</v>
      </c>
      <c r="BN126" s="8">
        <v>1</v>
      </c>
      <c r="BO126" s="9">
        <v>3</v>
      </c>
      <c r="BP126" s="8">
        <v>1</v>
      </c>
      <c r="BQ126" s="8">
        <v>1</v>
      </c>
      <c r="BR126" s="8">
        <v>1</v>
      </c>
      <c r="BS126" s="8">
        <v>1</v>
      </c>
      <c r="BT126" s="8">
        <v>1</v>
      </c>
      <c r="BU126" s="8">
        <v>1</v>
      </c>
      <c r="BV126" s="8">
        <v>1</v>
      </c>
      <c r="BW126" s="8">
        <v>1</v>
      </c>
      <c r="BX126" s="8">
        <v>4</v>
      </c>
      <c r="BY126" s="8">
        <v>3</v>
      </c>
      <c r="BZ126" s="8">
        <v>3</v>
      </c>
      <c r="CA126" s="8">
        <v>1</v>
      </c>
      <c r="CB126" s="8">
        <v>1</v>
      </c>
      <c r="CC126" s="8">
        <v>1</v>
      </c>
      <c r="CD126" s="8">
        <v>2</v>
      </c>
      <c r="CE126" s="8">
        <v>1</v>
      </c>
      <c r="CF126" s="8">
        <v>1</v>
      </c>
      <c r="CG126" s="8">
        <v>3</v>
      </c>
      <c r="CH126" s="8">
        <v>1</v>
      </c>
      <c r="CI126" s="8">
        <v>6</v>
      </c>
      <c r="CJ126" s="8">
        <v>3</v>
      </c>
      <c r="CK126" s="8">
        <v>2</v>
      </c>
      <c r="CL126" s="8">
        <v>1</v>
      </c>
      <c r="CM126" s="8">
        <v>1</v>
      </c>
      <c r="CN126" s="8">
        <v>2</v>
      </c>
      <c r="CO126" s="26">
        <f t="shared" si="16"/>
        <v>160</v>
      </c>
    </row>
    <row r="127" spans="2:93" s="7" customFormat="1" x14ac:dyDescent="0.3">
      <c r="B127" s="8" t="s">
        <v>546</v>
      </c>
      <c r="C127" s="34">
        <v>5</v>
      </c>
      <c r="D127" s="8">
        <v>0</v>
      </c>
      <c r="E127" s="8">
        <v>10</v>
      </c>
      <c r="F127" s="8">
        <v>0</v>
      </c>
      <c r="G127" s="50">
        <v>2</v>
      </c>
      <c r="H127" s="9">
        <v>5</v>
      </c>
      <c r="I127" s="8">
        <v>4</v>
      </c>
      <c r="J127" s="8">
        <v>1</v>
      </c>
      <c r="K127" s="8">
        <v>1</v>
      </c>
      <c r="L127" s="8">
        <v>4</v>
      </c>
      <c r="M127" s="8">
        <v>3</v>
      </c>
      <c r="N127" s="8">
        <v>4</v>
      </c>
      <c r="O127" s="8">
        <v>1</v>
      </c>
      <c r="P127" s="8">
        <v>3</v>
      </c>
      <c r="Q127" s="50">
        <v>2</v>
      </c>
      <c r="R127" s="8">
        <v>1</v>
      </c>
      <c r="S127" s="8">
        <v>1</v>
      </c>
      <c r="T127" s="8">
        <v>1</v>
      </c>
      <c r="U127" s="8">
        <v>1</v>
      </c>
      <c r="V127" s="51">
        <v>3</v>
      </c>
      <c r="W127" s="8">
        <v>1</v>
      </c>
      <c r="X127" s="8">
        <v>1</v>
      </c>
      <c r="Y127" s="8">
        <v>1</v>
      </c>
      <c r="Z127" s="8">
        <v>1</v>
      </c>
      <c r="AA127" s="8">
        <v>1</v>
      </c>
      <c r="AB127" s="51">
        <v>1</v>
      </c>
      <c r="AC127" s="8">
        <v>1</v>
      </c>
      <c r="AD127" s="8">
        <v>1</v>
      </c>
      <c r="AE127" s="8">
        <v>1</v>
      </c>
      <c r="AF127" s="8">
        <v>4</v>
      </c>
      <c r="AG127" s="51">
        <v>3</v>
      </c>
      <c r="AH127" s="8">
        <v>1</v>
      </c>
      <c r="AI127" s="9">
        <v>5</v>
      </c>
      <c r="AJ127" s="8">
        <v>1</v>
      </c>
      <c r="AK127" s="8">
        <v>1</v>
      </c>
      <c r="AL127" s="8">
        <v>1</v>
      </c>
      <c r="AM127" s="8">
        <v>1</v>
      </c>
      <c r="AN127" s="8">
        <v>1</v>
      </c>
      <c r="AO127" s="8">
        <v>1</v>
      </c>
      <c r="AP127" s="8">
        <v>2</v>
      </c>
      <c r="AQ127" s="8">
        <v>1</v>
      </c>
      <c r="AR127" s="8">
        <v>1</v>
      </c>
      <c r="AS127" s="58">
        <v>5</v>
      </c>
      <c r="AT127" s="8">
        <v>1</v>
      </c>
      <c r="AU127" s="8">
        <v>1</v>
      </c>
      <c r="AV127" s="8">
        <v>1</v>
      </c>
      <c r="AW127" s="8">
        <v>1</v>
      </c>
      <c r="AX127" s="8">
        <v>1</v>
      </c>
      <c r="AY127" s="8">
        <v>1</v>
      </c>
      <c r="AZ127" s="8">
        <v>1</v>
      </c>
      <c r="BA127" s="8">
        <v>1</v>
      </c>
      <c r="BB127" s="8">
        <v>1</v>
      </c>
      <c r="BC127" s="8">
        <v>1</v>
      </c>
      <c r="BD127" s="8">
        <v>1</v>
      </c>
      <c r="BE127" s="8">
        <v>1</v>
      </c>
      <c r="BF127" s="8">
        <v>1</v>
      </c>
      <c r="BG127" s="8">
        <v>1</v>
      </c>
      <c r="BH127" s="8">
        <v>1</v>
      </c>
      <c r="BI127" s="8">
        <v>1</v>
      </c>
      <c r="BJ127" s="8">
        <v>1</v>
      </c>
      <c r="BK127" s="8">
        <v>1</v>
      </c>
      <c r="BL127" s="8">
        <v>1</v>
      </c>
      <c r="BM127" s="8">
        <v>1</v>
      </c>
      <c r="BN127" s="8">
        <v>1</v>
      </c>
      <c r="BO127" s="9">
        <v>3</v>
      </c>
      <c r="BP127" s="8">
        <v>1</v>
      </c>
      <c r="BQ127" s="8">
        <v>1</v>
      </c>
      <c r="BR127" s="8">
        <v>1</v>
      </c>
      <c r="BS127" s="8">
        <v>1</v>
      </c>
      <c r="BT127" s="8">
        <v>1</v>
      </c>
      <c r="BU127" s="8">
        <v>1</v>
      </c>
      <c r="BV127" s="8">
        <v>1</v>
      </c>
      <c r="BW127" s="8">
        <v>1</v>
      </c>
      <c r="BX127" s="8">
        <v>4</v>
      </c>
      <c r="BY127" s="8">
        <v>3</v>
      </c>
      <c r="BZ127" s="8">
        <v>3</v>
      </c>
      <c r="CA127" s="8">
        <v>1</v>
      </c>
      <c r="CB127" s="8">
        <v>1</v>
      </c>
      <c r="CC127" s="8">
        <v>1</v>
      </c>
      <c r="CD127" s="8">
        <v>2</v>
      </c>
      <c r="CE127" s="8">
        <v>1</v>
      </c>
      <c r="CF127" s="8">
        <v>1</v>
      </c>
      <c r="CG127" s="8">
        <v>3</v>
      </c>
      <c r="CH127" s="8">
        <v>1</v>
      </c>
      <c r="CI127" s="8">
        <v>6</v>
      </c>
      <c r="CJ127" s="8">
        <v>3</v>
      </c>
      <c r="CK127" s="8">
        <v>2</v>
      </c>
      <c r="CL127" s="8">
        <v>1</v>
      </c>
      <c r="CM127" s="8">
        <v>1</v>
      </c>
      <c r="CN127" s="8">
        <v>2</v>
      </c>
      <c r="CO127" s="26">
        <f t="shared" si="16"/>
        <v>157</v>
      </c>
    </row>
    <row r="128" spans="2:93" s="7" customFormat="1" x14ac:dyDescent="0.3">
      <c r="B128" s="8" t="s">
        <v>547</v>
      </c>
      <c r="C128" s="34">
        <v>5</v>
      </c>
      <c r="D128" s="8">
        <v>1</v>
      </c>
      <c r="E128" s="8">
        <v>10</v>
      </c>
      <c r="F128" s="8">
        <v>1</v>
      </c>
      <c r="G128" s="50">
        <v>2</v>
      </c>
      <c r="H128" s="9">
        <v>5</v>
      </c>
      <c r="I128" s="8">
        <v>4</v>
      </c>
      <c r="J128" s="8">
        <v>1</v>
      </c>
      <c r="K128" s="8">
        <v>1</v>
      </c>
      <c r="L128" s="8">
        <v>4</v>
      </c>
      <c r="M128" s="8">
        <v>3</v>
      </c>
      <c r="N128" s="8">
        <v>4</v>
      </c>
      <c r="O128" s="8">
        <v>1</v>
      </c>
      <c r="P128" s="8">
        <v>3</v>
      </c>
      <c r="Q128" s="50">
        <v>2</v>
      </c>
      <c r="R128" s="8">
        <v>1</v>
      </c>
      <c r="S128" s="8">
        <v>1</v>
      </c>
      <c r="T128" s="8">
        <v>1</v>
      </c>
      <c r="U128" s="8">
        <v>1</v>
      </c>
      <c r="V128" s="51">
        <v>3</v>
      </c>
      <c r="W128" s="8">
        <v>1</v>
      </c>
      <c r="X128" s="8">
        <v>1</v>
      </c>
      <c r="Y128" s="8">
        <v>1</v>
      </c>
      <c r="Z128" s="8">
        <v>1</v>
      </c>
      <c r="AA128" s="8">
        <v>1</v>
      </c>
      <c r="AB128" s="51">
        <v>1</v>
      </c>
      <c r="AC128" s="8">
        <v>1</v>
      </c>
      <c r="AD128" s="8">
        <v>1</v>
      </c>
      <c r="AE128" s="8">
        <v>1</v>
      </c>
      <c r="AF128" s="8">
        <v>4</v>
      </c>
      <c r="AG128" s="51">
        <v>3</v>
      </c>
      <c r="AH128" s="8">
        <v>1</v>
      </c>
      <c r="AI128" s="9">
        <v>5</v>
      </c>
      <c r="AJ128" s="8">
        <v>1</v>
      </c>
      <c r="AK128" s="8">
        <v>1</v>
      </c>
      <c r="AL128" s="8">
        <v>1</v>
      </c>
      <c r="AM128" s="8">
        <v>1</v>
      </c>
      <c r="AN128" s="8">
        <v>1</v>
      </c>
      <c r="AO128" s="8">
        <v>1</v>
      </c>
      <c r="AP128" s="8">
        <v>2</v>
      </c>
      <c r="AQ128" s="8">
        <v>1</v>
      </c>
      <c r="AR128" s="8">
        <v>1</v>
      </c>
      <c r="AS128" s="58">
        <v>5</v>
      </c>
      <c r="AT128" s="8">
        <v>1</v>
      </c>
      <c r="AU128" s="8">
        <v>1</v>
      </c>
      <c r="AV128" s="8">
        <v>1</v>
      </c>
      <c r="AW128" s="8">
        <v>1</v>
      </c>
      <c r="AX128" s="8">
        <v>1</v>
      </c>
      <c r="AY128" s="8">
        <v>1</v>
      </c>
      <c r="AZ128" s="8">
        <v>1</v>
      </c>
      <c r="BA128" s="8">
        <v>1</v>
      </c>
      <c r="BB128" s="8">
        <v>1</v>
      </c>
      <c r="BC128" s="8">
        <v>1</v>
      </c>
      <c r="BD128" s="8">
        <v>1</v>
      </c>
      <c r="BE128" s="8">
        <v>1</v>
      </c>
      <c r="BF128" s="8">
        <v>1</v>
      </c>
      <c r="BG128" s="8">
        <v>1</v>
      </c>
      <c r="BH128" s="8">
        <v>1</v>
      </c>
      <c r="BI128" s="8">
        <v>1</v>
      </c>
      <c r="BJ128" s="8">
        <v>1</v>
      </c>
      <c r="BK128" s="8">
        <v>1</v>
      </c>
      <c r="BL128" s="8">
        <v>1</v>
      </c>
      <c r="BM128" s="8">
        <v>1</v>
      </c>
      <c r="BN128" s="8">
        <v>1</v>
      </c>
      <c r="BO128" s="9">
        <v>3</v>
      </c>
      <c r="BP128" s="8">
        <v>1</v>
      </c>
      <c r="BQ128" s="8">
        <v>1</v>
      </c>
      <c r="BR128" s="8">
        <v>1</v>
      </c>
      <c r="BS128" s="8">
        <v>1</v>
      </c>
      <c r="BT128" s="8">
        <v>1</v>
      </c>
      <c r="BU128" s="8">
        <v>1</v>
      </c>
      <c r="BV128" s="8">
        <v>1</v>
      </c>
      <c r="BW128" s="8">
        <v>1</v>
      </c>
      <c r="BX128" s="8">
        <v>4</v>
      </c>
      <c r="BY128" s="8">
        <v>3</v>
      </c>
      <c r="BZ128" s="8">
        <v>3</v>
      </c>
      <c r="CA128" s="8">
        <v>1</v>
      </c>
      <c r="CB128" s="8">
        <v>1</v>
      </c>
      <c r="CC128" s="8">
        <v>1</v>
      </c>
      <c r="CD128" s="8">
        <v>2</v>
      </c>
      <c r="CE128" s="8">
        <v>1</v>
      </c>
      <c r="CF128" s="8">
        <v>1</v>
      </c>
      <c r="CG128" s="8">
        <v>3</v>
      </c>
      <c r="CH128" s="8">
        <v>1</v>
      </c>
      <c r="CI128" s="8">
        <v>6</v>
      </c>
      <c r="CJ128" s="8">
        <v>3</v>
      </c>
      <c r="CK128" s="8">
        <v>2</v>
      </c>
      <c r="CL128" s="8">
        <v>1</v>
      </c>
      <c r="CM128" s="8">
        <v>1</v>
      </c>
      <c r="CN128" s="8">
        <v>2</v>
      </c>
      <c r="CO128" s="26">
        <f t="shared" si="16"/>
        <v>159</v>
      </c>
    </row>
    <row r="129" spans="2:93" s="7" customFormat="1" x14ac:dyDescent="0.3">
      <c r="B129" s="8" t="s">
        <v>548</v>
      </c>
      <c r="C129" s="34">
        <v>5</v>
      </c>
      <c r="D129" s="8">
        <v>0</v>
      </c>
      <c r="E129" s="8">
        <v>10</v>
      </c>
      <c r="F129" s="8">
        <v>0</v>
      </c>
      <c r="G129" s="50">
        <v>2</v>
      </c>
      <c r="H129" s="9">
        <v>0</v>
      </c>
      <c r="I129" s="8">
        <v>0</v>
      </c>
      <c r="J129" s="8">
        <v>0</v>
      </c>
      <c r="K129" s="8">
        <v>0</v>
      </c>
      <c r="L129" s="8">
        <v>4</v>
      </c>
      <c r="M129" s="8">
        <v>0</v>
      </c>
      <c r="N129" s="8">
        <v>0</v>
      </c>
      <c r="O129" s="8">
        <v>0</v>
      </c>
      <c r="P129" s="8">
        <v>0</v>
      </c>
      <c r="Q129" s="50">
        <v>2</v>
      </c>
      <c r="R129" s="8">
        <v>0</v>
      </c>
      <c r="S129" s="8">
        <v>0</v>
      </c>
      <c r="T129" s="8">
        <v>0</v>
      </c>
      <c r="U129" s="8">
        <v>0</v>
      </c>
      <c r="V129" s="51">
        <v>3</v>
      </c>
      <c r="W129" s="8">
        <v>1</v>
      </c>
      <c r="X129" s="8">
        <v>1</v>
      </c>
      <c r="Y129" s="8">
        <v>1</v>
      </c>
      <c r="Z129" s="8">
        <v>1</v>
      </c>
      <c r="AA129" s="8">
        <v>1</v>
      </c>
      <c r="AB129" s="51">
        <v>0</v>
      </c>
      <c r="AC129" s="8">
        <v>1</v>
      </c>
      <c r="AD129" s="8">
        <v>0</v>
      </c>
      <c r="AE129" s="8">
        <v>0</v>
      </c>
      <c r="AF129" s="8">
        <v>4</v>
      </c>
      <c r="AG129" s="51">
        <v>0</v>
      </c>
      <c r="AH129" s="8">
        <v>0</v>
      </c>
      <c r="AI129" s="9">
        <v>5</v>
      </c>
      <c r="AJ129" s="8">
        <v>0</v>
      </c>
      <c r="AK129" s="8">
        <v>0</v>
      </c>
      <c r="AL129" s="8">
        <v>0</v>
      </c>
      <c r="AM129" s="8">
        <v>0</v>
      </c>
      <c r="AN129" s="8">
        <v>0</v>
      </c>
      <c r="AO129" s="8">
        <v>0</v>
      </c>
      <c r="AP129" s="8">
        <v>2</v>
      </c>
      <c r="AQ129" s="8">
        <v>0</v>
      </c>
      <c r="AR129" s="8">
        <v>0</v>
      </c>
      <c r="AS129" s="58">
        <v>5</v>
      </c>
      <c r="AT129" s="8">
        <v>0</v>
      </c>
      <c r="AU129" s="8">
        <v>0</v>
      </c>
      <c r="AV129" s="8">
        <v>0</v>
      </c>
      <c r="AW129" s="8">
        <v>0</v>
      </c>
      <c r="AX129" s="8">
        <v>0</v>
      </c>
      <c r="AY129" s="8">
        <v>0</v>
      </c>
      <c r="AZ129" s="8">
        <v>0</v>
      </c>
      <c r="BA129" s="8">
        <v>0</v>
      </c>
      <c r="BB129" s="8">
        <v>0</v>
      </c>
      <c r="BC129" s="8">
        <v>0</v>
      </c>
      <c r="BD129" s="8">
        <v>0</v>
      </c>
      <c r="BE129" s="8">
        <v>0</v>
      </c>
      <c r="BF129" s="8">
        <v>0</v>
      </c>
      <c r="BG129" s="8">
        <v>0</v>
      </c>
      <c r="BH129" s="8">
        <v>0</v>
      </c>
      <c r="BI129" s="8">
        <v>0</v>
      </c>
      <c r="BJ129" s="8">
        <v>0</v>
      </c>
      <c r="BK129" s="8">
        <v>0</v>
      </c>
      <c r="BL129" s="8">
        <v>0</v>
      </c>
      <c r="BM129" s="8">
        <v>0</v>
      </c>
      <c r="BN129" s="8">
        <v>0</v>
      </c>
      <c r="BO129" s="9">
        <v>3</v>
      </c>
      <c r="BP129" s="8">
        <v>1</v>
      </c>
      <c r="BQ129" s="8">
        <v>1</v>
      </c>
      <c r="BR129" s="8">
        <v>1</v>
      </c>
      <c r="BS129" s="8">
        <v>1</v>
      </c>
      <c r="BT129" s="8">
        <v>1</v>
      </c>
      <c r="BU129" s="8">
        <v>1</v>
      </c>
      <c r="BV129" s="8">
        <v>1</v>
      </c>
      <c r="BW129" s="8">
        <v>1</v>
      </c>
      <c r="BX129" s="8">
        <v>0</v>
      </c>
      <c r="BY129" s="8">
        <v>3</v>
      </c>
      <c r="BZ129" s="8">
        <v>3</v>
      </c>
      <c r="CA129" s="8">
        <v>0</v>
      </c>
      <c r="CB129" s="8">
        <v>0</v>
      </c>
      <c r="CC129" s="8">
        <v>0</v>
      </c>
      <c r="CD129" s="8">
        <v>2</v>
      </c>
      <c r="CE129" s="8">
        <v>0</v>
      </c>
      <c r="CF129" s="8">
        <v>0</v>
      </c>
      <c r="CG129" s="8">
        <v>3</v>
      </c>
      <c r="CH129" s="8">
        <v>0</v>
      </c>
      <c r="CI129" s="8">
        <v>4</v>
      </c>
      <c r="CJ129" s="8">
        <v>3</v>
      </c>
      <c r="CK129" s="8">
        <v>2</v>
      </c>
      <c r="CL129" s="8">
        <v>0</v>
      </c>
      <c r="CM129" s="8">
        <v>0</v>
      </c>
      <c r="CN129" s="8">
        <v>2</v>
      </c>
      <c r="CO129" s="26">
        <f t="shared" si="16"/>
        <v>81</v>
      </c>
    </row>
    <row r="130" spans="2:93" s="7" customFormat="1" x14ac:dyDescent="0.3">
      <c r="B130" s="8" t="s">
        <v>549</v>
      </c>
      <c r="C130" s="34">
        <v>5</v>
      </c>
      <c r="D130" s="8">
        <v>0</v>
      </c>
      <c r="E130" s="8">
        <v>10</v>
      </c>
      <c r="F130" s="8">
        <v>0</v>
      </c>
      <c r="G130" s="50">
        <v>2</v>
      </c>
      <c r="H130" s="9">
        <v>0</v>
      </c>
      <c r="I130" s="8">
        <v>0</v>
      </c>
      <c r="J130" s="8">
        <v>0</v>
      </c>
      <c r="K130" s="8">
        <v>0</v>
      </c>
      <c r="L130" s="8">
        <v>4</v>
      </c>
      <c r="M130" s="8">
        <v>0</v>
      </c>
      <c r="N130" s="8">
        <v>0</v>
      </c>
      <c r="O130" s="8">
        <v>0</v>
      </c>
      <c r="P130" s="8">
        <v>0</v>
      </c>
      <c r="Q130" s="50">
        <v>2</v>
      </c>
      <c r="R130" s="8">
        <v>0</v>
      </c>
      <c r="S130" s="8">
        <v>0</v>
      </c>
      <c r="T130" s="8">
        <v>0</v>
      </c>
      <c r="U130" s="8">
        <v>0</v>
      </c>
      <c r="V130" s="51">
        <v>3</v>
      </c>
      <c r="W130" s="8">
        <v>1</v>
      </c>
      <c r="X130" s="8">
        <v>1</v>
      </c>
      <c r="Y130" s="8">
        <v>1</v>
      </c>
      <c r="Z130" s="8">
        <v>1</v>
      </c>
      <c r="AA130" s="8">
        <v>1</v>
      </c>
      <c r="AB130" s="51">
        <v>0</v>
      </c>
      <c r="AC130" s="8">
        <v>1</v>
      </c>
      <c r="AD130" s="8">
        <v>0</v>
      </c>
      <c r="AE130" s="8">
        <v>0</v>
      </c>
      <c r="AF130" s="8">
        <v>4</v>
      </c>
      <c r="AG130" s="51">
        <v>0</v>
      </c>
      <c r="AH130" s="8">
        <v>0</v>
      </c>
      <c r="AI130" s="9">
        <v>5</v>
      </c>
      <c r="AJ130" s="8">
        <v>0</v>
      </c>
      <c r="AK130" s="8">
        <v>0</v>
      </c>
      <c r="AL130" s="8">
        <v>0</v>
      </c>
      <c r="AM130" s="8">
        <v>0</v>
      </c>
      <c r="AN130" s="8">
        <v>0</v>
      </c>
      <c r="AO130" s="8">
        <v>0</v>
      </c>
      <c r="AP130" s="8">
        <v>2</v>
      </c>
      <c r="AQ130" s="8">
        <v>0</v>
      </c>
      <c r="AR130" s="8">
        <v>0</v>
      </c>
      <c r="AS130" s="58">
        <v>5</v>
      </c>
      <c r="AT130" s="8">
        <v>0</v>
      </c>
      <c r="AU130" s="8">
        <v>0</v>
      </c>
      <c r="AV130" s="8">
        <v>0</v>
      </c>
      <c r="AW130" s="8">
        <v>0</v>
      </c>
      <c r="AX130" s="8">
        <v>0</v>
      </c>
      <c r="AY130" s="8">
        <v>0</v>
      </c>
      <c r="AZ130" s="8">
        <v>0</v>
      </c>
      <c r="BA130" s="8">
        <v>0</v>
      </c>
      <c r="BB130" s="8">
        <v>0</v>
      </c>
      <c r="BC130" s="8">
        <v>0</v>
      </c>
      <c r="BD130" s="8">
        <v>0</v>
      </c>
      <c r="BE130" s="8">
        <v>0</v>
      </c>
      <c r="BF130" s="8">
        <v>0</v>
      </c>
      <c r="BG130" s="8">
        <v>0</v>
      </c>
      <c r="BH130" s="8">
        <v>0</v>
      </c>
      <c r="BI130" s="8">
        <v>0</v>
      </c>
      <c r="BJ130" s="8">
        <v>0</v>
      </c>
      <c r="BK130" s="8">
        <v>0</v>
      </c>
      <c r="BL130" s="8">
        <v>0</v>
      </c>
      <c r="BM130" s="8">
        <v>0</v>
      </c>
      <c r="BN130" s="8">
        <v>0</v>
      </c>
      <c r="BO130" s="9">
        <v>3</v>
      </c>
      <c r="BP130" s="8">
        <v>1</v>
      </c>
      <c r="BQ130" s="8">
        <v>1</v>
      </c>
      <c r="BR130" s="8">
        <v>1</v>
      </c>
      <c r="BS130" s="8">
        <v>1</v>
      </c>
      <c r="BT130" s="8">
        <v>1</v>
      </c>
      <c r="BU130" s="8">
        <v>1</v>
      </c>
      <c r="BV130" s="8">
        <v>1</v>
      </c>
      <c r="BW130" s="8">
        <v>1</v>
      </c>
      <c r="BX130" s="8">
        <v>0</v>
      </c>
      <c r="BY130" s="8">
        <v>3</v>
      </c>
      <c r="BZ130" s="8">
        <v>3</v>
      </c>
      <c r="CA130" s="8">
        <v>0</v>
      </c>
      <c r="CB130" s="8">
        <v>0</v>
      </c>
      <c r="CC130" s="8">
        <v>0</v>
      </c>
      <c r="CD130" s="8">
        <v>2</v>
      </c>
      <c r="CE130" s="8">
        <v>0</v>
      </c>
      <c r="CF130" s="8">
        <v>0</v>
      </c>
      <c r="CG130" s="8">
        <v>3</v>
      </c>
      <c r="CH130" s="8">
        <v>0</v>
      </c>
      <c r="CI130" s="8">
        <v>4</v>
      </c>
      <c r="CJ130" s="8">
        <v>3</v>
      </c>
      <c r="CK130" s="8">
        <v>2</v>
      </c>
      <c r="CL130" s="8">
        <v>0</v>
      </c>
      <c r="CM130" s="8">
        <v>0</v>
      </c>
      <c r="CN130" s="8">
        <v>2</v>
      </c>
      <c r="CO130" s="26">
        <f t="shared" si="16"/>
        <v>81</v>
      </c>
    </row>
    <row r="131" spans="2:93" s="7" customFormat="1" x14ac:dyDescent="0.3">
      <c r="B131" s="8" t="s">
        <v>550</v>
      </c>
      <c r="C131" s="34">
        <v>5</v>
      </c>
      <c r="D131" s="8">
        <v>0</v>
      </c>
      <c r="E131" s="8">
        <v>10</v>
      </c>
      <c r="F131" s="8">
        <v>0</v>
      </c>
      <c r="G131" s="50">
        <v>2</v>
      </c>
      <c r="H131" s="9">
        <v>0</v>
      </c>
      <c r="I131" s="8">
        <v>0</v>
      </c>
      <c r="J131" s="8">
        <v>0</v>
      </c>
      <c r="K131" s="8">
        <v>0</v>
      </c>
      <c r="L131" s="8">
        <v>4</v>
      </c>
      <c r="M131" s="8">
        <v>0</v>
      </c>
      <c r="N131" s="8">
        <v>0</v>
      </c>
      <c r="O131" s="8">
        <v>0</v>
      </c>
      <c r="P131" s="8">
        <v>0</v>
      </c>
      <c r="Q131" s="50">
        <v>2</v>
      </c>
      <c r="R131" s="8">
        <v>0</v>
      </c>
      <c r="S131" s="8">
        <v>0</v>
      </c>
      <c r="T131" s="8">
        <v>0</v>
      </c>
      <c r="U131" s="8">
        <v>0</v>
      </c>
      <c r="V131" s="51">
        <v>3</v>
      </c>
      <c r="W131" s="8">
        <v>1</v>
      </c>
      <c r="X131" s="8">
        <v>1</v>
      </c>
      <c r="Y131" s="8">
        <v>1</v>
      </c>
      <c r="Z131" s="8">
        <v>1</v>
      </c>
      <c r="AA131" s="8">
        <v>1</v>
      </c>
      <c r="AB131" s="51">
        <v>0</v>
      </c>
      <c r="AC131" s="8">
        <v>1</v>
      </c>
      <c r="AD131" s="8">
        <v>0</v>
      </c>
      <c r="AE131" s="8">
        <v>0</v>
      </c>
      <c r="AF131" s="8">
        <v>4</v>
      </c>
      <c r="AG131" s="51">
        <v>0</v>
      </c>
      <c r="AH131" s="8">
        <v>0</v>
      </c>
      <c r="AI131" s="9">
        <v>5</v>
      </c>
      <c r="AJ131" s="8">
        <v>0</v>
      </c>
      <c r="AK131" s="8">
        <v>0</v>
      </c>
      <c r="AL131" s="8">
        <v>0</v>
      </c>
      <c r="AM131" s="8">
        <v>0</v>
      </c>
      <c r="AN131" s="8">
        <v>0</v>
      </c>
      <c r="AO131" s="8">
        <v>0</v>
      </c>
      <c r="AP131" s="8">
        <v>2</v>
      </c>
      <c r="AQ131" s="8">
        <v>0</v>
      </c>
      <c r="AR131" s="8">
        <v>0</v>
      </c>
      <c r="AS131" s="58">
        <v>5</v>
      </c>
      <c r="AT131" s="8">
        <v>0</v>
      </c>
      <c r="AU131" s="8">
        <v>0</v>
      </c>
      <c r="AV131" s="8">
        <v>0</v>
      </c>
      <c r="AW131" s="8">
        <v>0</v>
      </c>
      <c r="AX131" s="8">
        <v>0</v>
      </c>
      <c r="AY131" s="8">
        <v>0</v>
      </c>
      <c r="AZ131" s="8">
        <v>0</v>
      </c>
      <c r="BA131" s="8">
        <v>0</v>
      </c>
      <c r="BB131" s="8">
        <v>0</v>
      </c>
      <c r="BC131" s="8">
        <v>0</v>
      </c>
      <c r="BD131" s="8">
        <v>0</v>
      </c>
      <c r="BE131" s="8">
        <v>0</v>
      </c>
      <c r="BF131" s="8">
        <v>0</v>
      </c>
      <c r="BG131" s="8">
        <v>0</v>
      </c>
      <c r="BH131" s="8">
        <v>0</v>
      </c>
      <c r="BI131" s="8">
        <v>0</v>
      </c>
      <c r="BJ131" s="8">
        <v>0</v>
      </c>
      <c r="BK131" s="8">
        <v>0</v>
      </c>
      <c r="BL131" s="8">
        <v>0</v>
      </c>
      <c r="BM131" s="8">
        <v>0</v>
      </c>
      <c r="BN131" s="8">
        <v>0</v>
      </c>
      <c r="BO131" s="9">
        <v>3</v>
      </c>
      <c r="BP131" s="8">
        <v>1</v>
      </c>
      <c r="BQ131" s="8">
        <v>1</v>
      </c>
      <c r="BR131" s="8">
        <v>1</v>
      </c>
      <c r="BS131" s="8">
        <v>1</v>
      </c>
      <c r="BT131" s="8">
        <v>1</v>
      </c>
      <c r="BU131" s="8">
        <v>1</v>
      </c>
      <c r="BV131" s="8">
        <v>1</v>
      </c>
      <c r="BW131" s="8">
        <v>1</v>
      </c>
      <c r="BX131" s="8">
        <v>0</v>
      </c>
      <c r="BY131" s="8">
        <v>3</v>
      </c>
      <c r="BZ131" s="8">
        <v>3</v>
      </c>
      <c r="CA131" s="8">
        <v>0</v>
      </c>
      <c r="CB131" s="8">
        <v>0</v>
      </c>
      <c r="CC131" s="8">
        <v>0</v>
      </c>
      <c r="CD131" s="8">
        <v>2</v>
      </c>
      <c r="CE131" s="8">
        <v>0</v>
      </c>
      <c r="CF131" s="8">
        <v>0</v>
      </c>
      <c r="CG131" s="8">
        <v>3</v>
      </c>
      <c r="CH131" s="8">
        <v>0</v>
      </c>
      <c r="CI131" s="8">
        <v>4</v>
      </c>
      <c r="CJ131" s="8">
        <v>3</v>
      </c>
      <c r="CK131" s="8">
        <v>2</v>
      </c>
      <c r="CL131" s="8">
        <v>0</v>
      </c>
      <c r="CM131" s="8">
        <v>0</v>
      </c>
      <c r="CN131" s="8">
        <v>2</v>
      </c>
      <c r="CO131" s="26">
        <f t="shared" si="16"/>
        <v>81</v>
      </c>
    </row>
    <row r="132" spans="2:93" s="7" customFormat="1" x14ac:dyDescent="0.3">
      <c r="B132" s="8" t="s">
        <v>551</v>
      </c>
      <c r="C132" s="34">
        <v>5</v>
      </c>
      <c r="D132" s="8">
        <v>0</v>
      </c>
      <c r="E132" s="8">
        <v>10</v>
      </c>
      <c r="F132" s="8">
        <v>0</v>
      </c>
      <c r="G132" s="50">
        <v>2</v>
      </c>
      <c r="H132" s="9">
        <v>0</v>
      </c>
      <c r="I132" s="8">
        <v>0</v>
      </c>
      <c r="J132" s="8">
        <v>0</v>
      </c>
      <c r="K132" s="8">
        <v>0</v>
      </c>
      <c r="L132" s="8">
        <v>4</v>
      </c>
      <c r="M132" s="8">
        <v>0</v>
      </c>
      <c r="N132" s="8">
        <v>0</v>
      </c>
      <c r="O132" s="8">
        <v>0</v>
      </c>
      <c r="P132" s="8">
        <v>0</v>
      </c>
      <c r="Q132" s="50">
        <v>2</v>
      </c>
      <c r="R132" s="8">
        <v>0</v>
      </c>
      <c r="S132" s="8">
        <v>0</v>
      </c>
      <c r="T132" s="8">
        <v>0</v>
      </c>
      <c r="U132" s="8">
        <v>0</v>
      </c>
      <c r="V132" s="51">
        <v>3</v>
      </c>
      <c r="W132" s="8">
        <v>1</v>
      </c>
      <c r="X132" s="8">
        <v>1</v>
      </c>
      <c r="Y132" s="8">
        <v>1</v>
      </c>
      <c r="Z132" s="8">
        <v>1</v>
      </c>
      <c r="AA132" s="8">
        <v>1</v>
      </c>
      <c r="AB132" s="51">
        <v>0</v>
      </c>
      <c r="AC132" s="8">
        <v>1</v>
      </c>
      <c r="AD132" s="8">
        <v>0</v>
      </c>
      <c r="AE132" s="8">
        <v>0</v>
      </c>
      <c r="AF132" s="8">
        <v>4</v>
      </c>
      <c r="AG132" s="51">
        <v>0</v>
      </c>
      <c r="AH132" s="8">
        <v>0</v>
      </c>
      <c r="AI132" s="9">
        <v>5</v>
      </c>
      <c r="AJ132" s="8">
        <v>0</v>
      </c>
      <c r="AK132" s="8">
        <v>0</v>
      </c>
      <c r="AL132" s="8">
        <v>0</v>
      </c>
      <c r="AM132" s="8">
        <v>0</v>
      </c>
      <c r="AN132" s="8">
        <v>0</v>
      </c>
      <c r="AO132" s="8">
        <v>0</v>
      </c>
      <c r="AP132" s="8">
        <v>2</v>
      </c>
      <c r="AQ132" s="8">
        <v>0</v>
      </c>
      <c r="AR132" s="8">
        <v>0</v>
      </c>
      <c r="AS132" s="58">
        <v>5</v>
      </c>
      <c r="AT132" s="8">
        <v>0</v>
      </c>
      <c r="AU132" s="8">
        <v>0</v>
      </c>
      <c r="AV132" s="8">
        <v>0</v>
      </c>
      <c r="AW132" s="8">
        <v>0</v>
      </c>
      <c r="AX132" s="8">
        <v>0</v>
      </c>
      <c r="AY132" s="8">
        <v>0</v>
      </c>
      <c r="AZ132" s="8">
        <v>0</v>
      </c>
      <c r="BA132" s="8">
        <v>0</v>
      </c>
      <c r="BB132" s="8">
        <v>0</v>
      </c>
      <c r="BC132" s="8">
        <v>0</v>
      </c>
      <c r="BD132" s="8">
        <v>0</v>
      </c>
      <c r="BE132" s="8">
        <v>0</v>
      </c>
      <c r="BF132" s="8">
        <v>0</v>
      </c>
      <c r="BG132" s="8">
        <v>0</v>
      </c>
      <c r="BH132" s="8">
        <v>0</v>
      </c>
      <c r="BI132" s="8">
        <v>0</v>
      </c>
      <c r="BJ132" s="8">
        <v>0</v>
      </c>
      <c r="BK132" s="8">
        <v>0</v>
      </c>
      <c r="BL132" s="8">
        <v>0</v>
      </c>
      <c r="BM132" s="8">
        <v>0</v>
      </c>
      <c r="BN132" s="8">
        <v>0</v>
      </c>
      <c r="BO132" s="9">
        <v>3</v>
      </c>
      <c r="BP132" s="8">
        <v>1</v>
      </c>
      <c r="BQ132" s="8">
        <v>1</v>
      </c>
      <c r="BR132" s="8">
        <v>1</v>
      </c>
      <c r="BS132" s="8">
        <v>1</v>
      </c>
      <c r="BT132" s="8">
        <v>1</v>
      </c>
      <c r="BU132" s="8">
        <v>1</v>
      </c>
      <c r="BV132" s="8">
        <v>1</v>
      </c>
      <c r="BW132" s="8">
        <v>1</v>
      </c>
      <c r="BX132" s="8">
        <v>0</v>
      </c>
      <c r="BY132" s="8">
        <v>3</v>
      </c>
      <c r="BZ132" s="8">
        <v>3</v>
      </c>
      <c r="CA132" s="8">
        <v>0</v>
      </c>
      <c r="CB132" s="8">
        <v>0</v>
      </c>
      <c r="CC132" s="8">
        <v>0</v>
      </c>
      <c r="CD132" s="8">
        <v>2</v>
      </c>
      <c r="CE132" s="8">
        <v>0</v>
      </c>
      <c r="CF132" s="8">
        <v>0</v>
      </c>
      <c r="CG132" s="8">
        <v>3</v>
      </c>
      <c r="CH132" s="8">
        <v>0</v>
      </c>
      <c r="CI132" s="8">
        <v>4</v>
      </c>
      <c r="CJ132" s="8">
        <v>3</v>
      </c>
      <c r="CK132" s="8">
        <v>2</v>
      </c>
      <c r="CL132" s="8">
        <v>0</v>
      </c>
      <c r="CM132" s="8">
        <v>0</v>
      </c>
      <c r="CN132" s="8">
        <v>2</v>
      </c>
      <c r="CO132" s="26">
        <f t="shared" si="16"/>
        <v>81</v>
      </c>
    </row>
    <row r="133" spans="2:93" s="7" customFormat="1" x14ac:dyDescent="0.3">
      <c r="B133" s="8" t="s">
        <v>552</v>
      </c>
      <c r="C133" s="34">
        <v>5</v>
      </c>
      <c r="D133" s="8">
        <v>0</v>
      </c>
      <c r="E133" s="8">
        <v>10</v>
      </c>
      <c r="F133" s="8">
        <v>0</v>
      </c>
      <c r="G133" s="50">
        <v>2</v>
      </c>
      <c r="H133" s="9">
        <v>0</v>
      </c>
      <c r="I133" s="8">
        <v>0</v>
      </c>
      <c r="J133" s="8">
        <v>0</v>
      </c>
      <c r="K133" s="8">
        <v>0</v>
      </c>
      <c r="L133" s="8">
        <v>4</v>
      </c>
      <c r="M133" s="8">
        <v>0</v>
      </c>
      <c r="N133" s="8">
        <v>0</v>
      </c>
      <c r="O133" s="8">
        <v>0</v>
      </c>
      <c r="P133" s="8">
        <v>0</v>
      </c>
      <c r="Q133" s="50">
        <v>2</v>
      </c>
      <c r="R133" s="8">
        <v>0</v>
      </c>
      <c r="S133" s="8">
        <v>0</v>
      </c>
      <c r="T133" s="8">
        <v>0</v>
      </c>
      <c r="U133" s="8">
        <v>0</v>
      </c>
      <c r="V133" s="51">
        <v>3</v>
      </c>
      <c r="W133" s="8">
        <v>1</v>
      </c>
      <c r="X133" s="8">
        <v>1</v>
      </c>
      <c r="Y133" s="8">
        <v>1</v>
      </c>
      <c r="Z133" s="8">
        <v>1</v>
      </c>
      <c r="AA133" s="8">
        <v>1</v>
      </c>
      <c r="AB133" s="51">
        <v>0</v>
      </c>
      <c r="AC133" s="8">
        <v>1</v>
      </c>
      <c r="AD133" s="8">
        <v>0</v>
      </c>
      <c r="AE133" s="8">
        <v>0</v>
      </c>
      <c r="AF133" s="8">
        <v>4</v>
      </c>
      <c r="AG133" s="51">
        <v>0</v>
      </c>
      <c r="AH133" s="8">
        <v>0</v>
      </c>
      <c r="AI133" s="9">
        <v>5</v>
      </c>
      <c r="AJ133" s="8">
        <v>0</v>
      </c>
      <c r="AK133" s="8">
        <v>0</v>
      </c>
      <c r="AL133" s="8">
        <v>0</v>
      </c>
      <c r="AM133" s="8">
        <v>0</v>
      </c>
      <c r="AN133" s="8">
        <v>0</v>
      </c>
      <c r="AO133" s="8">
        <v>0</v>
      </c>
      <c r="AP133" s="8">
        <v>2</v>
      </c>
      <c r="AQ133" s="8">
        <v>0</v>
      </c>
      <c r="AR133" s="8">
        <v>0</v>
      </c>
      <c r="AS133" s="58">
        <v>5</v>
      </c>
      <c r="AT133" s="8">
        <v>0</v>
      </c>
      <c r="AU133" s="8">
        <v>0</v>
      </c>
      <c r="AV133" s="8">
        <v>0</v>
      </c>
      <c r="AW133" s="8">
        <v>0</v>
      </c>
      <c r="AX133" s="8">
        <v>0</v>
      </c>
      <c r="AY133" s="8">
        <v>0</v>
      </c>
      <c r="AZ133" s="8">
        <v>0</v>
      </c>
      <c r="BA133" s="8">
        <v>0</v>
      </c>
      <c r="BB133" s="8">
        <v>0</v>
      </c>
      <c r="BC133" s="8">
        <v>0</v>
      </c>
      <c r="BD133" s="8">
        <v>0</v>
      </c>
      <c r="BE133" s="8">
        <v>0</v>
      </c>
      <c r="BF133" s="8">
        <v>0</v>
      </c>
      <c r="BG133" s="8">
        <v>0</v>
      </c>
      <c r="BH133" s="8">
        <v>0</v>
      </c>
      <c r="BI133" s="8">
        <v>0</v>
      </c>
      <c r="BJ133" s="8">
        <v>0</v>
      </c>
      <c r="BK133" s="8">
        <v>0</v>
      </c>
      <c r="BL133" s="8">
        <v>0</v>
      </c>
      <c r="BM133" s="8">
        <v>0</v>
      </c>
      <c r="BN133" s="8">
        <v>0</v>
      </c>
      <c r="BO133" s="9">
        <v>3</v>
      </c>
      <c r="BP133" s="8">
        <v>1</v>
      </c>
      <c r="BQ133" s="8">
        <v>1</v>
      </c>
      <c r="BR133" s="8">
        <v>1</v>
      </c>
      <c r="BS133" s="8">
        <v>1</v>
      </c>
      <c r="BT133" s="8">
        <v>1</v>
      </c>
      <c r="BU133" s="8">
        <v>1</v>
      </c>
      <c r="BV133" s="8">
        <v>1</v>
      </c>
      <c r="BW133" s="8">
        <v>1</v>
      </c>
      <c r="BX133" s="8">
        <v>0</v>
      </c>
      <c r="BY133" s="8">
        <v>3</v>
      </c>
      <c r="BZ133" s="8">
        <v>3</v>
      </c>
      <c r="CA133" s="8">
        <v>0</v>
      </c>
      <c r="CB133" s="8">
        <v>0</v>
      </c>
      <c r="CC133" s="8">
        <v>0</v>
      </c>
      <c r="CD133" s="8">
        <v>2</v>
      </c>
      <c r="CE133" s="8">
        <v>0</v>
      </c>
      <c r="CF133" s="8">
        <v>0</v>
      </c>
      <c r="CG133" s="8">
        <v>3</v>
      </c>
      <c r="CH133" s="8">
        <v>0</v>
      </c>
      <c r="CI133" s="8">
        <v>4</v>
      </c>
      <c r="CJ133" s="8">
        <v>3</v>
      </c>
      <c r="CK133" s="8">
        <v>2</v>
      </c>
      <c r="CL133" s="8">
        <v>0</v>
      </c>
      <c r="CM133" s="8">
        <v>0</v>
      </c>
      <c r="CN133" s="8">
        <v>2</v>
      </c>
      <c r="CO133" s="26">
        <f t="shared" si="16"/>
        <v>81</v>
      </c>
    </row>
    <row r="134" spans="2:93" s="7" customFormat="1" x14ac:dyDescent="0.3">
      <c r="B134" s="8" t="s">
        <v>553</v>
      </c>
      <c r="C134" s="34">
        <v>5</v>
      </c>
      <c r="D134" s="8">
        <v>0</v>
      </c>
      <c r="E134" s="8">
        <v>10</v>
      </c>
      <c r="F134" s="8">
        <v>0</v>
      </c>
      <c r="G134" s="50">
        <v>2</v>
      </c>
      <c r="H134" s="9">
        <v>0</v>
      </c>
      <c r="I134" s="8">
        <v>0</v>
      </c>
      <c r="J134" s="8">
        <v>0</v>
      </c>
      <c r="K134" s="8">
        <v>0</v>
      </c>
      <c r="L134" s="8">
        <v>4</v>
      </c>
      <c r="M134" s="8">
        <v>0</v>
      </c>
      <c r="N134" s="8">
        <v>0</v>
      </c>
      <c r="O134" s="8">
        <v>0</v>
      </c>
      <c r="P134" s="8">
        <v>0</v>
      </c>
      <c r="Q134" s="50">
        <v>2</v>
      </c>
      <c r="R134" s="8">
        <v>0</v>
      </c>
      <c r="S134" s="8">
        <v>0</v>
      </c>
      <c r="T134" s="8">
        <v>0</v>
      </c>
      <c r="U134" s="8">
        <v>0</v>
      </c>
      <c r="V134" s="51">
        <v>3</v>
      </c>
      <c r="W134" s="8">
        <v>1</v>
      </c>
      <c r="X134" s="8">
        <v>1</v>
      </c>
      <c r="Y134" s="8">
        <v>1</v>
      </c>
      <c r="Z134" s="8">
        <v>1</v>
      </c>
      <c r="AA134" s="8">
        <v>1</v>
      </c>
      <c r="AB134" s="51">
        <v>0</v>
      </c>
      <c r="AC134" s="8">
        <v>1</v>
      </c>
      <c r="AD134" s="8">
        <v>0</v>
      </c>
      <c r="AE134" s="8">
        <v>0</v>
      </c>
      <c r="AF134" s="8">
        <v>4</v>
      </c>
      <c r="AG134" s="51">
        <v>0</v>
      </c>
      <c r="AH134" s="8">
        <v>0</v>
      </c>
      <c r="AI134" s="9">
        <v>5</v>
      </c>
      <c r="AJ134" s="8">
        <v>0</v>
      </c>
      <c r="AK134" s="8">
        <v>0</v>
      </c>
      <c r="AL134" s="8">
        <v>0</v>
      </c>
      <c r="AM134" s="8">
        <v>0</v>
      </c>
      <c r="AN134" s="8">
        <v>0</v>
      </c>
      <c r="AO134" s="8">
        <v>0</v>
      </c>
      <c r="AP134" s="8">
        <v>2</v>
      </c>
      <c r="AQ134" s="8">
        <v>0</v>
      </c>
      <c r="AR134" s="8">
        <v>0</v>
      </c>
      <c r="AS134" s="58">
        <v>5</v>
      </c>
      <c r="AT134" s="8">
        <v>0</v>
      </c>
      <c r="AU134" s="8">
        <v>0</v>
      </c>
      <c r="AV134" s="8">
        <v>0</v>
      </c>
      <c r="AW134" s="8">
        <v>0</v>
      </c>
      <c r="AX134" s="8">
        <v>0</v>
      </c>
      <c r="AY134" s="8">
        <v>0</v>
      </c>
      <c r="AZ134" s="8">
        <v>0</v>
      </c>
      <c r="BA134" s="8">
        <v>0</v>
      </c>
      <c r="BB134" s="8">
        <v>0</v>
      </c>
      <c r="BC134" s="8">
        <v>0</v>
      </c>
      <c r="BD134" s="8">
        <v>0</v>
      </c>
      <c r="BE134" s="8">
        <v>0</v>
      </c>
      <c r="BF134" s="8">
        <v>0</v>
      </c>
      <c r="BG134" s="8">
        <v>0</v>
      </c>
      <c r="BH134" s="8">
        <v>0</v>
      </c>
      <c r="BI134" s="8">
        <v>0</v>
      </c>
      <c r="BJ134" s="8">
        <v>0</v>
      </c>
      <c r="BK134" s="8">
        <v>0</v>
      </c>
      <c r="BL134" s="8">
        <v>0</v>
      </c>
      <c r="BM134" s="8">
        <v>0</v>
      </c>
      <c r="BN134" s="8">
        <v>0</v>
      </c>
      <c r="BO134" s="9">
        <v>3</v>
      </c>
      <c r="BP134" s="8">
        <v>1</v>
      </c>
      <c r="BQ134" s="8">
        <v>1</v>
      </c>
      <c r="BR134" s="8">
        <v>1</v>
      </c>
      <c r="BS134" s="8">
        <v>1</v>
      </c>
      <c r="BT134" s="8">
        <v>1</v>
      </c>
      <c r="BU134" s="8">
        <v>1</v>
      </c>
      <c r="BV134" s="8">
        <v>1</v>
      </c>
      <c r="BW134" s="8">
        <v>1</v>
      </c>
      <c r="BX134" s="8">
        <v>0</v>
      </c>
      <c r="BY134" s="8">
        <v>3</v>
      </c>
      <c r="BZ134" s="8">
        <v>3</v>
      </c>
      <c r="CA134" s="8">
        <v>0</v>
      </c>
      <c r="CB134" s="8">
        <v>0</v>
      </c>
      <c r="CC134" s="8">
        <v>0</v>
      </c>
      <c r="CD134" s="8">
        <v>2</v>
      </c>
      <c r="CE134" s="8">
        <v>0</v>
      </c>
      <c r="CF134" s="8">
        <v>0</v>
      </c>
      <c r="CG134" s="8">
        <v>3</v>
      </c>
      <c r="CH134" s="8">
        <v>0</v>
      </c>
      <c r="CI134" s="8">
        <v>4</v>
      </c>
      <c r="CJ134" s="8">
        <v>3</v>
      </c>
      <c r="CK134" s="8">
        <v>2</v>
      </c>
      <c r="CL134" s="8">
        <v>0</v>
      </c>
      <c r="CM134" s="8">
        <v>0</v>
      </c>
      <c r="CN134" s="8">
        <v>2</v>
      </c>
      <c r="CO134" s="26">
        <f t="shared" si="16"/>
        <v>81</v>
      </c>
    </row>
    <row r="135" spans="2:93" s="7" customFormat="1" x14ac:dyDescent="0.3">
      <c r="B135" s="8" t="s">
        <v>554</v>
      </c>
      <c r="C135" s="34">
        <v>4</v>
      </c>
      <c r="D135" s="8">
        <v>1</v>
      </c>
      <c r="E135" s="8">
        <v>8</v>
      </c>
      <c r="F135" s="8">
        <v>1</v>
      </c>
      <c r="G135" s="50">
        <v>2</v>
      </c>
      <c r="H135" s="9">
        <v>2</v>
      </c>
      <c r="I135" s="8">
        <v>1</v>
      </c>
      <c r="J135" s="8">
        <v>1</v>
      </c>
      <c r="K135" s="8">
        <v>1</v>
      </c>
      <c r="L135" s="8">
        <v>3</v>
      </c>
      <c r="M135" s="8">
        <v>1</v>
      </c>
      <c r="N135" s="8">
        <v>1</v>
      </c>
      <c r="O135" s="8">
        <v>1</v>
      </c>
      <c r="P135" s="8">
        <v>1</v>
      </c>
      <c r="Q135" s="50">
        <v>2</v>
      </c>
      <c r="R135" s="8">
        <v>1</v>
      </c>
      <c r="S135" s="8">
        <v>1</v>
      </c>
      <c r="T135" s="8">
        <v>1</v>
      </c>
      <c r="U135" s="8">
        <v>1</v>
      </c>
      <c r="V135" s="51">
        <v>1</v>
      </c>
      <c r="W135" s="8">
        <v>1</v>
      </c>
      <c r="X135" s="8">
        <v>1</v>
      </c>
      <c r="Y135" s="8">
        <v>1</v>
      </c>
      <c r="Z135" s="8">
        <v>1</v>
      </c>
      <c r="AA135" s="8">
        <v>2</v>
      </c>
      <c r="AB135" s="51">
        <v>1</v>
      </c>
      <c r="AC135" s="8">
        <v>1</v>
      </c>
      <c r="AD135" s="8">
        <v>1</v>
      </c>
      <c r="AE135" s="8">
        <v>1</v>
      </c>
      <c r="AF135" s="8">
        <v>3</v>
      </c>
      <c r="AG135" s="51">
        <v>1</v>
      </c>
      <c r="AH135" s="8">
        <v>1</v>
      </c>
      <c r="AI135" s="9">
        <v>4</v>
      </c>
      <c r="AJ135" s="8">
        <v>1</v>
      </c>
      <c r="AK135" s="8">
        <v>1</v>
      </c>
      <c r="AL135" s="8">
        <v>1</v>
      </c>
      <c r="AM135" s="8">
        <v>1</v>
      </c>
      <c r="AN135" s="8">
        <v>1</v>
      </c>
      <c r="AO135" s="8">
        <v>1</v>
      </c>
      <c r="AP135" s="8">
        <v>1</v>
      </c>
      <c r="AQ135" s="8">
        <v>1</v>
      </c>
      <c r="AR135" s="8">
        <v>1</v>
      </c>
      <c r="AS135" s="58">
        <v>4</v>
      </c>
      <c r="AT135" s="8">
        <v>1</v>
      </c>
      <c r="AU135" s="8">
        <v>1</v>
      </c>
      <c r="AV135" s="8">
        <v>1</v>
      </c>
      <c r="AW135" s="8">
        <v>1</v>
      </c>
      <c r="AX135" s="8">
        <v>1</v>
      </c>
      <c r="AY135" s="8">
        <v>1</v>
      </c>
      <c r="AZ135" s="8">
        <v>1</v>
      </c>
      <c r="BA135" s="8">
        <v>1</v>
      </c>
      <c r="BB135" s="8">
        <v>1</v>
      </c>
      <c r="BC135" s="8">
        <v>1</v>
      </c>
      <c r="BD135" s="8">
        <v>1</v>
      </c>
      <c r="BE135" s="8">
        <v>1</v>
      </c>
      <c r="BF135" s="8">
        <v>1</v>
      </c>
      <c r="BG135" s="8">
        <v>1</v>
      </c>
      <c r="BH135" s="8">
        <v>1</v>
      </c>
      <c r="BI135" s="8">
        <v>1</v>
      </c>
      <c r="BJ135" s="8">
        <v>1</v>
      </c>
      <c r="BK135" s="8">
        <v>1</v>
      </c>
      <c r="BL135" s="8">
        <v>1</v>
      </c>
      <c r="BM135" s="8">
        <v>1</v>
      </c>
      <c r="BN135" s="8">
        <v>1</v>
      </c>
      <c r="BO135" s="9">
        <v>3</v>
      </c>
      <c r="BP135" s="8">
        <v>1</v>
      </c>
      <c r="BQ135" s="8">
        <v>1</v>
      </c>
      <c r="BR135" s="8">
        <v>1</v>
      </c>
      <c r="BS135" s="8">
        <v>1</v>
      </c>
      <c r="BT135" s="8">
        <v>1</v>
      </c>
      <c r="BU135" s="8">
        <v>1</v>
      </c>
      <c r="BV135" s="8">
        <v>1</v>
      </c>
      <c r="BW135" s="8">
        <v>1</v>
      </c>
      <c r="BX135" s="8">
        <v>1</v>
      </c>
      <c r="BY135" s="8">
        <v>3</v>
      </c>
      <c r="BZ135" s="8">
        <v>3</v>
      </c>
      <c r="CA135" s="8">
        <v>1</v>
      </c>
      <c r="CB135" s="8">
        <v>1</v>
      </c>
      <c r="CC135" s="8">
        <v>1</v>
      </c>
      <c r="CD135" s="8">
        <v>2</v>
      </c>
      <c r="CE135" s="8">
        <v>1</v>
      </c>
      <c r="CF135" s="8">
        <v>1</v>
      </c>
      <c r="CG135" s="8">
        <v>2</v>
      </c>
      <c r="CH135" s="8">
        <v>1</v>
      </c>
      <c r="CI135" s="8">
        <v>4</v>
      </c>
      <c r="CJ135" s="8">
        <v>2</v>
      </c>
      <c r="CK135" s="8">
        <v>2</v>
      </c>
      <c r="CL135" s="8">
        <v>1</v>
      </c>
      <c r="CM135" s="8">
        <v>1</v>
      </c>
      <c r="CN135" s="8">
        <v>2</v>
      </c>
      <c r="CO135" s="26">
        <f t="shared" si="16"/>
        <v>128</v>
      </c>
    </row>
    <row r="136" spans="2:93" s="7" customFormat="1" x14ac:dyDescent="0.3">
      <c r="B136" s="8" t="s">
        <v>555</v>
      </c>
      <c r="C136" s="34">
        <v>3</v>
      </c>
      <c r="D136" s="8">
        <v>0</v>
      </c>
      <c r="E136" s="8">
        <v>3</v>
      </c>
      <c r="F136" s="8">
        <v>0</v>
      </c>
      <c r="G136" s="50">
        <v>3</v>
      </c>
      <c r="H136" s="9">
        <v>3</v>
      </c>
      <c r="I136" s="8">
        <v>2</v>
      </c>
      <c r="J136" s="8">
        <v>0</v>
      </c>
      <c r="K136" s="8">
        <v>0</v>
      </c>
      <c r="L136" s="8">
        <v>2</v>
      </c>
      <c r="M136" s="8">
        <v>2</v>
      </c>
      <c r="N136" s="8">
        <v>3</v>
      </c>
      <c r="O136" s="8">
        <v>0</v>
      </c>
      <c r="P136" s="8">
        <v>2</v>
      </c>
      <c r="Q136" s="50">
        <v>3</v>
      </c>
      <c r="R136" s="8">
        <v>0</v>
      </c>
      <c r="S136" s="8">
        <v>0</v>
      </c>
      <c r="T136" s="8">
        <v>0</v>
      </c>
      <c r="U136" s="8">
        <v>0</v>
      </c>
      <c r="V136" s="51">
        <v>2</v>
      </c>
      <c r="W136" s="8">
        <v>0</v>
      </c>
      <c r="X136" s="8">
        <v>0</v>
      </c>
      <c r="Y136" s="8">
        <v>0</v>
      </c>
      <c r="Z136" s="8">
        <v>0</v>
      </c>
      <c r="AA136" s="8">
        <v>1</v>
      </c>
      <c r="AB136" s="51">
        <v>0</v>
      </c>
      <c r="AC136" s="8">
        <v>0</v>
      </c>
      <c r="AD136" s="8">
        <v>0</v>
      </c>
      <c r="AE136" s="8">
        <v>0</v>
      </c>
      <c r="AF136" s="8">
        <v>2</v>
      </c>
      <c r="AG136" s="51">
        <v>1</v>
      </c>
      <c r="AH136" s="8">
        <v>0</v>
      </c>
      <c r="AI136" s="9">
        <v>3</v>
      </c>
      <c r="AJ136" s="8">
        <v>0</v>
      </c>
      <c r="AK136" s="8">
        <v>0</v>
      </c>
      <c r="AL136" s="8">
        <v>0</v>
      </c>
      <c r="AM136" s="8">
        <v>0</v>
      </c>
      <c r="AN136" s="8">
        <v>0</v>
      </c>
      <c r="AO136" s="8">
        <v>0</v>
      </c>
      <c r="AP136" s="8">
        <v>2</v>
      </c>
      <c r="AQ136" s="8">
        <v>0</v>
      </c>
      <c r="AR136" s="8">
        <v>0</v>
      </c>
      <c r="AS136" s="58">
        <v>4</v>
      </c>
      <c r="AT136" s="8">
        <v>0</v>
      </c>
      <c r="AU136" s="8">
        <v>0</v>
      </c>
      <c r="AV136" s="8">
        <v>0</v>
      </c>
      <c r="AW136" s="8">
        <v>0</v>
      </c>
      <c r="AX136" s="8">
        <v>0</v>
      </c>
      <c r="AY136" s="8">
        <v>0</v>
      </c>
      <c r="AZ136" s="8">
        <v>0</v>
      </c>
      <c r="BA136" s="8">
        <v>0</v>
      </c>
      <c r="BB136" s="8">
        <v>0</v>
      </c>
      <c r="BC136" s="8">
        <v>0</v>
      </c>
      <c r="BD136" s="8">
        <v>0</v>
      </c>
      <c r="BE136" s="8">
        <v>0</v>
      </c>
      <c r="BF136" s="8">
        <v>0</v>
      </c>
      <c r="BG136" s="8">
        <v>0</v>
      </c>
      <c r="BH136" s="8">
        <v>0</v>
      </c>
      <c r="BI136" s="8">
        <v>0</v>
      </c>
      <c r="BJ136" s="8">
        <v>0</v>
      </c>
      <c r="BK136" s="8">
        <v>0</v>
      </c>
      <c r="BL136" s="8">
        <v>0</v>
      </c>
      <c r="BM136" s="8">
        <v>0</v>
      </c>
      <c r="BN136" s="8">
        <v>0</v>
      </c>
      <c r="BO136" s="9">
        <v>2</v>
      </c>
      <c r="BP136" s="8">
        <v>0</v>
      </c>
      <c r="BQ136" s="8">
        <v>0</v>
      </c>
      <c r="BR136" s="8">
        <v>2</v>
      </c>
      <c r="BS136" s="8">
        <v>0</v>
      </c>
      <c r="BT136" s="8">
        <v>0</v>
      </c>
      <c r="BU136" s="8">
        <v>0</v>
      </c>
      <c r="BV136" s="8">
        <v>2</v>
      </c>
      <c r="BW136" s="8">
        <v>0</v>
      </c>
      <c r="BX136" s="8">
        <v>3</v>
      </c>
      <c r="BY136" s="8">
        <v>2</v>
      </c>
      <c r="BZ136" s="8">
        <v>2</v>
      </c>
      <c r="CA136" s="8">
        <v>0</v>
      </c>
      <c r="CB136" s="8">
        <v>0</v>
      </c>
      <c r="CC136" s="8">
        <v>0</v>
      </c>
      <c r="CD136" s="8">
        <v>2</v>
      </c>
      <c r="CE136" s="8">
        <v>0</v>
      </c>
      <c r="CF136" s="8">
        <v>0</v>
      </c>
      <c r="CG136" s="8">
        <v>3</v>
      </c>
      <c r="CH136" s="8">
        <v>0</v>
      </c>
      <c r="CI136" s="8">
        <v>6</v>
      </c>
      <c r="CJ136" s="8">
        <v>3</v>
      </c>
      <c r="CK136" s="8">
        <v>2</v>
      </c>
      <c r="CL136" s="8">
        <v>0</v>
      </c>
      <c r="CM136" s="8">
        <v>0</v>
      </c>
      <c r="CN136" s="8">
        <v>2</v>
      </c>
      <c r="CO136" s="26">
        <f t="shared" si="16"/>
        <v>72</v>
      </c>
    </row>
    <row r="137" spans="2:93" s="7" customFormat="1" x14ac:dyDescent="0.3">
      <c r="B137" s="8" t="s">
        <v>556</v>
      </c>
      <c r="C137" s="34">
        <v>1</v>
      </c>
      <c r="D137" s="8">
        <v>0</v>
      </c>
      <c r="E137" s="8">
        <v>2</v>
      </c>
      <c r="F137" s="8">
        <v>0</v>
      </c>
      <c r="G137" s="50">
        <v>1</v>
      </c>
      <c r="H137" s="9">
        <v>1</v>
      </c>
      <c r="I137" s="8">
        <v>1</v>
      </c>
      <c r="J137" s="8">
        <v>0</v>
      </c>
      <c r="K137" s="8">
        <v>0</v>
      </c>
      <c r="L137" s="8">
        <v>1</v>
      </c>
      <c r="M137" s="8">
        <v>1</v>
      </c>
      <c r="N137" s="8">
        <v>1</v>
      </c>
      <c r="O137" s="8">
        <v>0</v>
      </c>
      <c r="P137" s="8">
        <v>1</v>
      </c>
      <c r="Q137" s="50">
        <v>1</v>
      </c>
      <c r="R137" s="8">
        <v>0</v>
      </c>
      <c r="S137" s="8">
        <v>0</v>
      </c>
      <c r="T137" s="8">
        <v>0</v>
      </c>
      <c r="U137" s="8">
        <v>0</v>
      </c>
      <c r="V137" s="51">
        <v>1</v>
      </c>
      <c r="W137" s="8">
        <v>0</v>
      </c>
      <c r="X137" s="8">
        <v>0</v>
      </c>
      <c r="Y137" s="8">
        <v>0</v>
      </c>
      <c r="Z137" s="8">
        <v>0</v>
      </c>
      <c r="AA137" s="8">
        <v>1</v>
      </c>
      <c r="AB137" s="51">
        <v>0</v>
      </c>
      <c r="AC137" s="8">
        <v>0</v>
      </c>
      <c r="AD137" s="8">
        <v>0</v>
      </c>
      <c r="AE137" s="8">
        <v>0</v>
      </c>
      <c r="AF137" s="8">
        <v>1</v>
      </c>
      <c r="AG137" s="51">
        <v>2</v>
      </c>
      <c r="AH137" s="8">
        <v>0</v>
      </c>
      <c r="AI137" s="9">
        <v>2</v>
      </c>
      <c r="AJ137" s="8">
        <v>0</v>
      </c>
      <c r="AK137" s="8">
        <v>0</v>
      </c>
      <c r="AL137" s="8">
        <v>0</v>
      </c>
      <c r="AM137" s="8">
        <v>0</v>
      </c>
      <c r="AN137" s="8">
        <v>0</v>
      </c>
      <c r="AO137" s="8">
        <v>0</v>
      </c>
      <c r="AP137" s="8">
        <v>1</v>
      </c>
      <c r="AQ137" s="8">
        <v>0</v>
      </c>
      <c r="AR137" s="8">
        <v>0</v>
      </c>
      <c r="AS137" s="58">
        <v>2</v>
      </c>
      <c r="AT137" s="8">
        <v>0</v>
      </c>
      <c r="AU137" s="8">
        <v>0</v>
      </c>
      <c r="AV137" s="8">
        <v>0</v>
      </c>
      <c r="AW137" s="8">
        <v>0</v>
      </c>
      <c r="AX137" s="8">
        <v>0</v>
      </c>
      <c r="AY137" s="8">
        <v>0</v>
      </c>
      <c r="AZ137" s="8">
        <v>0</v>
      </c>
      <c r="BA137" s="8">
        <v>0</v>
      </c>
      <c r="BB137" s="8">
        <v>0</v>
      </c>
      <c r="BC137" s="8">
        <v>0</v>
      </c>
      <c r="BD137" s="8">
        <v>0</v>
      </c>
      <c r="BE137" s="8">
        <v>0</v>
      </c>
      <c r="BF137" s="8">
        <v>0</v>
      </c>
      <c r="BG137" s="8">
        <v>0</v>
      </c>
      <c r="BH137" s="8">
        <v>0</v>
      </c>
      <c r="BI137" s="8">
        <v>0</v>
      </c>
      <c r="BJ137" s="8">
        <v>0</v>
      </c>
      <c r="BK137" s="8">
        <v>0</v>
      </c>
      <c r="BL137" s="8">
        <v>0</v>
      </c>
      <c r="BM137" s="8">
        <v>0</v>
      </c>
      <c r="BN137" s="8">
        <v>0</v>
      </c>
      <c r="BO137" s="9">
        <v>1</v>
      </c>
      <c r="BP137" s="8">
        <v>0</v>
      </c>
      <c r="BQ137" s="8">
        <v>0</v>
      </c>
      <c r="BR137" s="8">
        <v>1</v>
      </c>
      <c r="BS137" s="8">
        <v>0</v>
      </c>
      <c r="BT137" s="8">
        <v>0</v>
      </c>
      <c r="BU137" s="8">
        <v>0</v>
      </c>
      <c r="BV137" s="8">
        <v>1</v>
      </c>
      <c r="BW137" s="8">
        <v>0</v>
      </c>
      <c r="BX137" s="8">
        <v>1</v>
      </c>
      <c r="BY137" s="8">
        <v>1</v>
      </c>
      <c r="BZ137" s="8">
        <v>1</v>
      </c>
      <c r="CA137" s="8">
        <v>0</v>
      </c>
      <c r="CB137" s="8">
        <v>0</v>
      </c>
      <c r="CC137" s="8">
        <v>0</v>
      </c>
      <c r="CD137" s="8">
        <v>1</v>
      </c>
      <c r="CE137" s="8">
        <v>0</v>
      </c>
      <c r="CF137" s="8">
        <v>0</v>
      </c>
      <c r="CG137" s="8">
        <v>1</v>
      </c>
      <c r="CH137" s="8">
        <v>0</v>
      </c>
      <c r="CI137" s="8">
        <v>2</v>
      </c>
      <c r="CJ137" s="8">
        <v>1</v>
      </c>
      <c r="CK137" s="8">
        <v>1</v>
      </c>
      <c r="CL137" s="8">
        <v>0</v>
      </c>
      <c r="CM137" s="8">
        <v>0</v>
      </c>
      <c r="CN137" s="8">
        <v>1</v>
      </c>
      <c r="CO137" s="26">
        <f t="shared" si="16"/>
        <v>34</v>
      </c>
    </row>
    <row r="138" spans="2:93" s="7" customFormat="1" x14ac:dyDescent="0.3">
      <c r="B138" s="8" t="s">
        <v>557</v>
      </c>
      <c r="C138" s="34">
        <v>3</v>
      </c>
      <c r="D138" s="8">
        <v>0</v>
      </c>
      <c r="E138" s="8">
        <v>8</v>
      </c>
      <c r="F138" s="8">
        <v>0</v>
      </c>
      <c r="G138" s="50">
        <v>2</v>
      </c>
      <c r="H138" s="9">
        <v>4</v>
      </c>
      <c r="I138" s="8">
        <v>2</v>
      </c>
      <c r="J138" s="8">
        <v>0</v>
      </c>
      <c r="K138" s="8">
        <v>0</v>
      </c>
      <c r="L138" s="8">
        <v>2</v>
      </c>
      <c r="M138" s="8">
        <v>1</v>
      </c>
      <c r="N138" s="8">
        <v>2</v>
      </c>
      <c r="O138" s="8">
        <v>0</v>
      </c>
      <c r="P138" s="8">
        <v>1</v>
      </c>
      <c r="Q138" s="50">
        <v>2</v>
      </c>
      <c r="R138" s="8">
        <v>0</v>
      </c>
      <c r="S138" s="8">
        <v>0</v>
      </c>
      <c r="T138" s="8">
        <v>0</v>
      </c>
      <c r="U138" s="8">
        <v>0</v>
      </c>
      <c r="V138" s="51">
        <v>2</v>
      </c>
      <c r="W138" s="8">
        <v>0</v>
      </c>
      <c r="X138" s="8">
        <v>0</v>
      </c>
      <c r="Y138" s="8">
        <v>0</v>
      </c>
      <c r="Z138" s="8">
        <v>0</v>
      </c>
      <c r="AA138" s="8">
        <v>2</v>
      </c>
      <c r="AB138" s="51">
        <v>0</v>
      </c>
      <c r="AC138" s="8">
        <v>0</v>
      </c>
      <c r="AD138" s="8">
        <v>0</v>
      </c>
      <c r="AE138" s="8">
        <v>0</v>
      </c>
      <c r="AF138" s="8">
        <v>2</v>
      </c>
      <c r="AG138" s="51">
        <v>3</v>
      </c>
      <c r="AH138" s="8">
        <v>0</v>
      </c>
      <c r="AI138" s="9">
        <v>4</v>
      </c>
      <c r="AJ138" s="8">
        <v>0</v>
      </c>
      <c r="AK138" s="8">
        <v>0</v>
      </c>
      <c r="AL138" s="8">
        <v>0</v>
      </c>
      <c r="AM138" s="8">
        <v>0</v>
      </c>
      <c r="AN138" s="8">
        <v>0</v>
      </c>
      <c r="AO138" s="8">
        <v>0</v>
      </c>
      <c r="AP138" s="8">
        <v>2</v>
      </c>
      <c r="AQ138" s="8">
        <v>0</v>
      </c>
      <c r="AR138" s="8">
        <v>0</v>
      </c>
      <c r="AS138" s="58">
        <v>3</v>
      </c>
      <c r="AT138" s="8">
        <v>0</v>
      </c>
      <c r="AU138" s="8">
        <v>0</v>
      </c>
      <c r="AV138" s="8">
        <v>0</v>
      </c>
      <c r="AW138" s="8">
        <v>0</v>
      </c>
      <c r="AX138" s="8">
        <v>0</v>
      </c>
      <c r="AY138" s="8">
        <v>0</v>
      </c>
      <c r="AZ138" s="8">
        <v>0</v>
      </c>
      <c r="BA138" s="8">
        <v>0</v>
      </c>
      <c r="BB138" s="8">
        <v>0</v>
      </c>
      <c r="BC138" s="8">
        <v>0</v>
      </c>
      <c r="BD138" s="8">
        <v>0</v>
      </c>
      <c r="BE138" s="8">
        <v>0</v>
      </c>
      <c r="BF138" s="8">
        <v>0</v>
      </c>
      <c r="BG138" s="8">
        <v>0</v>
      </c>
      <c r="BH138" s="8">
        <v>0</v>
      </c>
      <c r="BI138" s="8">
        <v>0</v>
      </c>
      <c r="BJ138" s="8">
        <v>0</v>
      </c>
      <c r="BK138" s="8">
        <v>0</v>
      </c>
      <c r="BL138" s="8">
        <v>0</v>
      </c>
      <c r="BM138" s="8">
        <v>0</v>
      </c>
      <c r="BN138" s="8">
        <v>0</v>
      </c>
      <c r="BO138" s="9">
        <v>2</v>
      </c>
      <c r="BP138" s="8">
        <v>0</v>
      </c>
      <c r="BQ138" s="8">
        <v>0</v>
      </c>
      <c r="BR138" s="8">
        <v>1</v>
      </c>
      <c r="BS138" s="8">
        <v>0</v>
      </c>
      <c r="BT138" s="8">
        <v>0</v>
      </c>
      <c r="BU138" s="8">
        <v>0</v>
      </c>
      <c r="BV138" s="8">
        <v>1</v>
      </c>
      <c r="BW138" s="8">
        <v>0</v>
      </c>
      <c r="BX138" s="8">
        <v>2</v>
      </c>
      <c r="BY138" s="8">
        <v>1</v>
      </c>
      <c r="BZ138" s="8">
        <v>1</v>
      </c>
      <c r="CA138" s="8">
        <v>0</v>
      </c>
      <c r="CB138" s="8">
        <v>0</v>
      </c>
      <c r="CC138" s="8">
        <v>0</v>
      </c>
      <c r="CD138" s="8">
        <v>1</v>
      </c>
      <c r="CE138" s="8">
        <v>0</v>
      </c>
      <c r="CF138" s="8">
        <v>0</v>
      </c>
      <c r="CG138" s="8">
        <v>2</v>
      </c>
      <c r="CH138" s="8">
        <v>0</v>
      </c>
      <c r="CI138" s="8">
        <v>3</v>
      </c>
      <c r="CJ138" s="8">
        <v>2</v>
      </c>
      <c r="CK138" s="8">
        <v>1</v>
      </c>
      <c r="CL138" s="8">
        <v>0</v>
      </c>
      <c r="CM138" s="8">
        <v>0</v>
      </c>
      <c r="CN138" s="8">
        <v>1</v>
      </c>
      <c r="CO138" s="26">
        <f t="shared" si="16"/>
        <v>63</v>
      </c>
    </row>
    <row r="139" spans="2:93" s="7" customFormat="1" x14ac:dyDescent="0.3">
      <c r="B139" s="8" t="s">
        <v>558</v>
      </c>
      <c r="C139" s="34">
        <v>1</v>
      </c>
      <c r="D139" s="8">
        <v>0</v>
      </c>
      <c r="E139" s="8">
        <v>2</v>
      </c>
      <c r="F139" s="8">
        <v>0</v>
      </c>
      <c r="G139" s="50">
        <v>1</v>
      </c>
      <c r="H139" s="9">
        <v>1</v>
      </c>
      <c r="I139" s="8">
        <v>1</v>
      </c>
      <c r="J139" s="8">
        <v>0</v>
      </c>
      <c r="K139" s="8">
        <v>0</v>
      </c>
      <c r="L139" s="8">
        <v>1</v>
      </c>
      <c r="M139" s="8">
        <v>1</v>
      </c>
      <c r="N139" s="8">
        <v>1</v>
      </c>
      <c r="O139" s="8">
        <v>0</v>
      </c>
      <c r="P139" s="8">
        <v>1</v>
      </c>
      <c r="Q139" s="50">
        <v>1</v>
      </c>
      <c r="R139" s="8">
        <v>0</v>
      </c>
      <c r="S139" s="8">
        <v>0</v>
      </c>
      <c r="T139" s="8">
        <v>0</v>
      </c>
      <c r="U139" s="8">
        <v>0</v>
      </c>
      <c r="V139" s="51">
        <v>1</v>
      </c>
      <c r="W139" s="8">
        <v>0</v>
      </c>
      <c r="X139" s="8">
        <v>0</v>
      </c>
      <c r="Y139" s="8">
        <v>0</v>
      </c>
      <c r="Z139" s="8">
        <v>0</v>
      </c>
      <c r="AA139" s="8">
        <v>1</v>
      </c>
      <c r="AB139" s="51">
        <v>0</v>
      </c>
      <c r="AC139" s="8">
        <v>0</v>
      </c>
      <c r="AD139" s="8">
        <v>0</v>
      </c>
      <c r="AE139" s="8">
        <v>0</v>
      </c>
      <c r="AF139" s="8">
        <v>1</v>
      </c>
      <c r="AG139" s="51">
        <v>2</v>
      </c>
      <c r="AH139" s="8">
        <v>0</v>
      </c>
      <c r="AI139" s="9">
        <v>2</v>
      </c>
      <c r="AJ139" s="8">
        <v>0</v>
      </c>
      <c r="AK139" s="8">
        <v>0</v>
      </c>
      <c r="AL139" s="8">
        <v>0</v>
      </c>
      <c r="AM139" s="8">
        <v>0</v>
      </c>
      <c r="AN139" s="8">
        <v>0</v>
      </c>
      <c r="AO139" s="8">
        <v>0</v>
      </c>
      <c r="AP139" s="8">
        <v>1</v>
      </c>
      <c r="AQ139" s="8">
        <v>0</v>
      </c>
      <c r="AR139" s="8">
        <v>0</v>
      </c>
      <c r="AS139" s="58">
        <v>2</v>
      </c>
      <c r="AT139" s="8">
        <v>0</v>
      </c>
      <c r="AU139" s="8">
        <v>0</v>
      </c>
      <c r="AV139" s="8">
        <v>0</v>
      </c>
      <c r="AW139" s="8">
        <v>0</v>
      </c>
      <c r="AX139" s="8">
        <v>0</v>
      </c>
      <c r="AY139" s="8">
        <v>0</v>
      </c>
      <c r="AZ139" s="8">
        <v>0</v>
      </c>
      <c r="BA139" s="8">
        <v>0</v>
      </c>
      <c r="BB139" s="8">
        <v>0</v>
      </c>
      <c r="BC139" s="8">
        <v>0</v>
      </c>
      <c r="BD139" s="8">
        <v>0</v>
      </c>
      <c r="BE139" s="8">
        <v>0</v>
      </c>
      <c r="BF139" s="8">
        <v>0</v>
      </c>
      <c r="BG139" s="8">
        <v>0</v>
      </c>
      <c r="BH139" s="8">
        <v>0</v>
      </c>
      <c r="BI139" s="8">
        <v>0</v>
      </c>
      <c r="BJ139" s="8">
        <v>0</v>
      </c>
      <c r="BK139" s="8">
        <v>0</v>
      </c>
      <c r="BL139" s="8">
        <v>0</v>
      </c>
      <c r="BM139" s="8">
        <v>0</v>
      </c>
      <c r="BN139" s="8">
        <v>0</v>
      </c>
      <c r="BO139" s="9">
        <v>1</v>
      </c>
      <c r="BP139" s="8">
        <v>0</v>
      </c>
      <c r="BQ139" s="8">
        <v>0</v>
      </c>
      <c r="BR139" s="8">
        <v>1</v>
      </c>
      <c r="BS139" s="8">
        <v>0</v>
      </c>
      <c r="BT139" s="8">
        <v>0</v>
      </c>
      <c r="BU139" s="8">
        <v>0</v>
      </c>
      <c r="BV139" s="8">
        <v>1</v>
      </c>
      <c r="BW139" s="8">
        <v>0</v>
      </c>
      <c r="BX139" s="8">
        <v>1</v>
      </c>
      <c r="BY139" s="8">
        <v>1</v>
      </c>
      <c r="BZ139" s="8">
        <v>1</v>
      </c>
      <c r="CA139" s="8">
        <v>0</v>
      </c>
      <c r="CB139" s="8">
        <v>0</v>
      </c>
      <c r="CC139" s="8">
        <v>0</v>
      </c>
      <c r="CD139" s="8">
        <v>1</v>
      </c>
      <c r="CE139" s="8">
        <v>0</v>
      </c>
      <c r="CF139" s="8">
        <v>0</v>
      </c>
      <c r="CG139" s="8">
        <v>1</v>
      </c>
      <c r="CH139" s="8">
        <v>0</v>
      </c>
      <c r="CI139" s="8">
        <v>2</v>
      </c>
      <c r="CJ139" s="8">
        <v>1</v>
      </c>
      <c r="CK139" s="8">
        <v>1</v>
      </c>
      <c r="CL139" s="8">
        <v>0</v>
      </c>
      <c r="CM139" s="8">
        <v>0</v>
      </c>
      <c r="CN139" s="8">
        <v>1</v>
      </c>
      <c r="CO139" s="26">
        <f t="shared" si="16"/>
        <v>34</v>
      </c>
    </row>
    <row r="140" spans="2:93" s="7" customFormat="1" x14ac:dyDescent="0.3">
      <c r="B140" s="8" t="s">
        <v>559</v>
      </c>
      <c r="C140" s="35">
        <v>1</v>
      </c>
      <c r="D140" s="36">
        <v>0</v>
      </c>
      <c r="E140" s="36">
        <v>2</v>
      </c>
      <c r="F140" s="36">
        <v>0</v>
      </c>
      <c r="G140" s="52">
        <v>1</v>
      </c>
      <c r="H140" s="53">
        <v>2</v>
      </c>
      <c r="I140" s="36">
        <v>1</v>
      </c>
      <c r="J140" s="36">
        <v>1</v>
      </c>
      <c r="K140" s="36">
        <v>1</v>
      </c>
      <c r="L140" s="36">
        <v>2</v>
      </c>
      <c r="M140" s="36">
        <v>1</v>
      </c>
      <c r="N140" s="36">
        <v>1</v>
      </c>
      <c r="O140" s="36">
        <v>0</v>
      </c>
      <c r="P140" s="36">
        <v>1</v>
      </c>
      <c r="Q140" s="52">
        <v>1</v>
      </c>
      <c r="R140" s="36">
        <v>1</v>
      </c>
      <c r="S140" s="36">
        <v>1</v>
      </c>
      <c r="T140" s="36">
        <v>1</v>
      </c>
      <c r="U140" s="36">
        <v>1</v>
      </c>
      <c r="V140" s="54">
        <v>2</v>
      </c>
      <c r="W140" s="36">
        <v>1</v>
      </c>
      <c r="X140" s="36">
        <v>1</v>
      </c>
      <c r="Y140" s="36">
        <v>1</v>
      </c>
      <c r="Z140" s="36">
        <v>1</v>
      </c>
      <c r="AA140" s="36">
        <v>1</v>
      </c>
      <c r="AB140" s="54">
        <v>1</v>
      </c>
      <c r="AC140" s="36">
        <v>1</v>
      </c>
      <c r="AD140" s="36">
        <v>1</v>
      </c>
      <c r="AE140" s="36">
        <v>1</v>
      </c>
      <c r="AF140" s="36">
        <v>2</v>
      </c>
      <c r="AG140" s="54">
        <v>2</v>
      </c>
      <c r="AH140" s="36">
        <v>1</v>
      </c>
      <c r="AI140" s="53">
        <v>2</v>
      </c>
      <c r="AJ140" s="36">
        <v>1</v>
      </c>
      <c r="AK140" s="36">
        <v>1</v>
      </c>
      <c r="AL140" s="36">
        <v>1</v>
      </c>
      <c r="AM140" s="36">
        <v>1</v>
      </c>
      <c r="AN140" s="36">
        <v>1</v>
      </c>
      <c r="AO140" s="36">
        <v>1</v>
      </c>
      <c r="AP140" s="36">
        <v>2</v>
      </c>
      <c r="AQ140" s="36">
        <v>1</v>
      </c>
      <c r="AR140" s="36">
        <v>1</v>
      </c>
      <c r="AS140" s="59">
        <v>2</v>
      </c>
      <c r="AT140" s="36">
        <v>1</v>
      </c>
      <c r="AU140" s="36">
        <v>1</v>
      </c>
      <c r="AV140" s="36">
        <v>1</v>
      </c>
      <c r="AW140" s="36">
        <v>1</v>
      </c>
      <c r="AX140" s="36">
        <v>1</v>
      </c>
      <c r="AY140" s="36">
        <v>1</v>
      </c>
      <c r="AZ140" s="36">
        <v>1</v>
      </c>
      <c r="BA140" s="36">
        <v>1</v>
      </c>
      <c r="BB140" s="36">
        <v>1</v>
      </c>
      <c r="BC140" s="36">
        <v>1</v>
      </c>
      <c r="BD140" s="36">
        <v>1</v>
      </c>
      <c r="BE140" s="36">
        <v>1</v>
      </c>
      <c r="BF140" s="36">
        <v>1</v>
      </c>
      <c r="BG140" s="36">
        <v>1</v>
      </c>
      <c r="BH140" s="36">
        <v>1</v>
      </c>
      <c r="BI140" s="36">
        <v>1</v>
      </c>
      <c r="BJ140" s="36">
        <v>1</v>
      </c>
      <c r="BK140" s="36">
        <v>1</v>
      </c>
      <c r="BL140" s="36">
        <v>1</v>
      </c>
      <c r="BM140" s="36">
        <v>1</v>
      </c>
      <c r="BN140" s="36">
        <v>1</v>
      </c>
      <c r="BO140" s="53">
        <v>1</v>
      </c>
      <c r="BP140" s="36">
        <v>1</v>
      </c>
      <c r="BQ140" s="36">
        <v>1</v>
      </c>
      <c r="BR140" s="36">
        <v>1</v>
      </c>
      <c r="BS140" s="36">
        <v>1</v>
      </c>
      <c r="BT140" s="36">
        <v>1</v>
      </c>
      <c r="BU140" s="36">
        <v>1</v>
      </c>
      <c r="BV140" s="36">
        <v>1</v>
      </c>
      <c r="BW140" s="36">
        <v>1</v>
      </c>
      <c r="BX140" s="36">
        <v>1</v>
      </c>
      <c r="BY140" s="8">
        <v>1</v>
      </c>
      <c r="BZ140" s="8">
        <v>1</v>
      </c>
      <c r="CA140" s="36">
        <v>1</v>
      </c>
      <c r="CB140" s="36">
        <v>1</v>
      </c>
      <c r="CC140" s="36">
        <v>1</v>
      </c>
      <c r="CD140" s="8">
        <v>1</v>
      </c>
      <c r="CE140" s="36">
        <v>1</v>
      </c>
      <c r="CF140" s="36">
        <v>1</v>
      </c>
      <c r="CG140" s="8">
        <v>2</v>
      </c>
      <c r="CH140" s="36">
        <v>1</v>
      </c>
      <c r="CI140" s="8">
        <v>3</v>
      </c>
      <c r="CJ140" s="8">
        <v>2</v>
      </c>
      <c r="CK140" s="8">
        <v>1</v>
      </c>
      <c r="CL140" s="36">
        <v>1</v>
      </c>
      <c r="CM140" s="36">
        <v>1</v>
      </c>
      <c r="CN140" s="8">
        <v>1</v>
      </c>
      <c r="CO140" s="26">
        <f t="shared" si="16"/>
        <v>100</v>
      </c>
    </row>
    <row r="141" spans="2:93" s="7" customFormat="1" ht="13.5" thickBot="1" x14ac:dyDescent="0.35">
      <c r="B141" s="8" t="s">
        <v>560</v>
      </c>
      <c r="C141" s="8">
        <v>1</v>
      </c>
      <c r="D141" s="8">
        <v>1</v>
      </c>
      <c r="E141" s="8">
        <v>1</v>
      </c>
      <c r="F141" s="8">
        <v>0</v>
      </c>
      <c r="G141" s="8">
        <v>1</v>
      </c>
      <c r="H141" s="8">
        <v>1</v>
      </c>
      <c r="I141" s="8">
        <v>1</v>
      </c>
      <c r="J141" s="8">
        <v>1</v>
      </c>
      <c r="K141" s="8">
        <v>0</v>
      </c>
      <c r="L141" s="8">
        <v>1</v>
      </c>
      <c r="M141" s="8">
        <v>1</v>
      </c>
      <c r="N141" s="8">
        <v>1</v>
      </c>
      <c r="O141" s="8">
        <v>0</v>
      </c>
      <c r="P141" s="8">
        <v>1</v>
      </c>
      <c r="Q141" s="8">
        <v>1</v>
      </c>
      <c r="R141" s="8">
        <v>0</v>
      </c>
      <c r="S141" s="8">
        <v>1</v>
      </c>
      <c r="T141" s="8">
        <v>1</v>
      </c>
      <c r="U141" s="8">
        <v>1</v>
      </c>
      <c r="V141" s="8">
        <v>1</v>
      </c>
      <c r="W141" s="8">
        <v>1</v>
      </c>
      <c r="X141" s="8">
        <v>1</v>
      </c>
      <c r="Y141" s="8">
        <v>0</v>
      </c>
      <c r="Z141" s="8">
        <v>1</v>
      </c>
      <c r="AA141" s="8">
        <v>1</v>
      </c>
      <c r="AB141" s="8">
        <v>1</v>
      </c>
      <c r="AC141" s="8">
        <v>1</v>
      </c>
      <c r="AD141" s="8">
        <v>1</v>
      </c>
      <c r="AE141" s="8">
        <v>0</v>
      </c>
      <c r="AF141" s="8">
        <v>1</v>
      </c>
      <c r="AG141" s="8">
        <v>1</v>
      </c>
      <c r="AH141" s="8">
        <v>0</v>
      </c>
      <c r="AI141" s="10">
        <v>1</v>
      </c>
      <c r="AJ141" s="8">
        <v>1</v>
      </c>
      <c r="AK141" s="8">
        <v>1</v>
      </c>
      <c r="AL141" s="8">
        <v>1</v>
      </c>
      <c r="AM141" s="8">
        <v>1</v>
      </c>
      <c r="AN141" s="8">
        <v>1</v>
      </c>
      <c r="AO141" s="8">
        <v>1</v>
      </c>
      <c r="AP141" s="11">
        <v>1</v>
      </c>
      <c r="AQ141" s="8">
        <v>1</v>
      </c>
      <c r="AR141" s="8">
        <v>0</v>
      </c>
      <c r="AS141" s="34">
        <v>1</v>
      </c>
      <c r="AT141" s="8">
        <v>1</v>
      </c>
      <c r="AU141" s="8">
        <v>1</v>
      </c>
      <c r="AV141" s="8">
        <v>1</v>
      </c>
      <c r="AW141" s="8">
        <v>0</v>
      </c>
      <c r="AX141" s="8">
        <v>1</v>
      </c>
      <c r="AY141" s="8">
        <v>0</v>
      </c>
      <c r="AZ141" s="8">
        <v>0</v>
      </c>
      <c r="BA141" s="8">
        <v>0</v>
      </c>
      <c r="BB141" s="8">
        <v>1</v>
      </c>
      <c r="BC141" s="8">
        <v>1</v>
      </c>
      <c r="BD141" s="8">
        <v>0</v>
      </c>
      <c r="BE141" s="8">
        <v>1</v>
      </c>
      <c r="BF141" s="8">
        <v>1</v>
      </c>
      <c r="BG141" s="8">
        <v>1</v>
      </c>
      <c r="BH141" s="8">
        <v>0</v>
      </c>
      <c r="BI141" s="8">
        <v>1</v>
      </c>
      <c r="BJ141" s="8">
        <v>1</v>
      </c>
      <c r="BK141" s="8">
        <v>1</v>
      </c>
      <c r="BL141" s="8">
        <v>1</v>
      </c>
      <c r="BM141" s="8">
        <v>1</v>
      </c>
      <c r="BN141" s="8">
        <v>1</v>
      </c>
      <c r="BO141" s="8">
        <v>1</v>
      </c>
      <c r="BP141" s="8">
        <v>0</v>
      </c>
      <c r="BQ141" s="8">
        <v>0</v>
      </c>
      <c r="BR141" s="8">
        <v>1</v>
      </c>
      <c r="BS141" s="8">
        <v>0</v>
      </c>
      <c r="BT141" s="8">
        <v>0</v>
      </c>
      <c r="BU141" s="8">
        <v>0</v>
      </c>
      <c r="BV141" s="8">
        <v>1</v>
      </c>
      <c r="BW141" s="8">
        <v>1</v>
      </c>
      <c r="BX141" s="8">
        <v>1</v>
      </c>
      <c r="BY141" s="60">
        <v>1</v>
      </c>
      <c r="BZ141" s="60">
        <v>1</v>
      </c>
      <c r="CA141" s="8">
        <v>1</v>
      </c>
      <c r="CB141" s="8">
        <v>1</v>
      </c>
      <c r="CC141" s="8">
        <v>1</v>
      </c>
      <c r="CD141" s="60">
        <v>0</v>
      </c>
      <c r="CE141" s="8">
        <v>1</v>
      </c>
      <c r="CF141" s="8">
        <v>1</v>
      </c>
      <c r="CG141" s="60">
        <v>1</v>
      </c>
      <c r="CH141" s="8">
        <v>1</v>
      </c>
      <c r="CI141" s="60">
        <v>1</v>
      </c>
      <c r="CJ141" s="60">
        <v>1</v>
      </c>
      <c r="CK141" s="60">
        <v>1</v>
      </c>
      <c r="CL141" s="8">
        <v>1</v>
      </c>
      <c r="CM141" s="8">
        <v>1</v>
      </c>
      <c r="CN141" s="60">
        <v>1</v>
      </c>
      <c r="CO141" s="26">
        <f t="shared" si="16"/>
        <v>70</v>
      </c>
    </row>
    <row r="142" spans="2:93" s="7" customFormat="1" x14ac:dyDescent="0.3">
      <c r="C142" s="26">
        <f>SUM(C112:C141)</f>
        <v>180</v>
      </c>
      <c r="D142" s="26">
        <f>SUM(D112:D141)</f>
        <v>73</v>
      </c>
      <c r="E142" s="26">
        <f t="shared" ref="E142:BP142" si="17">SUM(E112:E141)</f>
        <v>353</v>
      </c>
      <c r="F142" s="26">
        <f t="shared" si="17"/>
        <v>62</v>
      </c>
      <c r="G142" s="26">
        <f t="shared" si="17"/>
        <v>112</v>
      </c>
      <c r="H142" s="26">
        <f>SUM(H112:H141)</f>
        <v>194</v>
      </c>
      <c r="I142" s="26">
        <f>SUM(I112:I141)</f>
        <v>143</v>
      </c>
      <c r="J142" s="26">
        <f t="shared" si="17"/>
        <v>84</v>
      </c>
      <c r="K142" s="26">
        <f t="shared" si="17"/>
        <v>58</v>
      </c>
      <c r="L142" s="26">
        <f t="shared" si="17"/>
        <v>180</v>
      </c>
      <c r="M142" s="26">
        <f t="shared" si="17"/>
        <v>120</v>
      </c>
      <c r="N142" s="26">
        <f t="shared" si="17"/>
        <v>156</v>
      </c>
      <c r="O142" s="26">
        <f t="shared" si="17"/>
        <v>63</v>
      </c>
      <c r="P142" s="26">
        <f t="shared" si="17"/>
        <v>120</v>
      </c>
      <c r="Q142" s="26">
        <f t="shared" si="17"/>
        <v>112</v>
      </c>
      <c r="R142" s="26">
        <f t="shared" si="17"/>
        <v>64</v>
      </c>
      <c r="S142" s="26">
        <f t="shared" si="17"/>
        <v>94</v>
      </c>
      <c r="T142" s="26">
        <f t="shared" si="17"/>
        <v>67</v>
      </c>
      <c r="U142" s="26">
        <f t="shared" si="17"/>
        <v>90</v>
      </c>
      <c r="V142" s="26">
        <f t="shared" si="17"/>
        <v>135</v>
      </c>
      <c r="W142" s="26">
        <f t="shared" si="17"/>
        <v>82</v>
      </c>
      <c r="X142" s="26">
        <f t="shared" si="17"/>
        <v>86</v>
      </c>
      <c r="Y142" s="26">
        <f t="shared" si="17"/>
        <v>81</v>
      </c>
      <c r="Z142" s="26">
        <f t="shared" si="17"/>
        <v>97</v>
      </c>
      <c r="AA142" s="26">
        <f t="shared" si="17"/>
        <v>130</v>
      </c>
      <c r="AB142" s="26">
        <f t="shared" si="17"/>
        <v>92</v>
      </c>
      <c r="AC142" s="26">
        <f t="shared" si="17"/>
        <v>116</v>
      </c>
      <c r="AD142" s="26">
        <f t="shared" si="17"/>
        <v>59</v>
      </c>
      <c r="AE142" s="26">
        <f t="shared" si="17"/>
        <v>77</v>
      </c>
      <c r="AF142" s="26">
        <f t="shared" si="17"/>
        <v>180</v>
      </c>
      <c r="AG142" s="26">
        <f t="shared" si="17"/>
        <v>153</v>
      </c>
      <c r="AH142" s="26">
        <f t="shared" si="17"/>
        <v>75</v>
      </c>
      <c r="AI142" s="26">
        <f t="shared" si="17"/>
        <v>239</v>
      </c>
      <c r="AJ142" s="26">
        <f t="shared" si="17"/>
        <v>74</v>
      </c>
      <c r="AK142" s="26">
        <f t="shared" si="17"/>
        <v>68</v>
      </c>
      <c r="AL142" s="26">
        <f t="shared" si="17"/>
        <v>66</v>
      </c>
      <c r="AM142" s="26">
        <f t="shared" si="17"/>
        <v>68</v>
      </c>
      <c r="AN142" s="26">
        <f t="shared" si="17"/>
        <v>64</v>
      </c>
      <c r="AO142" s="26">
        <f t="shared" si="17"/>
        <v>78</v>
      </c>
      <c r="AP142" s="26">
        <f t="shared" si="17"/>
        <v>171</v>
      </c>
      <c r="AQ142" s="26">
        <f t="shared" si="17"/>
        <v>74</v>
      </c>
      <c r="AR142" s="26">
        <f t="shared" si="17"/>
        <v>67</v>
      </c>
      <c r="AS142" s="26">
        <f t="shared" si="17"/>
        <v>279</v>
      </c>
      <c r="AT142" s="26">
        <f t="shared" si="17"/>
        <v>86</v>
      </c>
      <c r="AU142" s="26">
        <f t="shared" si="17"/>
        <v>92</v>
      </c>
      <c r="AV142" s="26">
        <f t="shared" si="17"/>
        <v>70</v>
      </c>
      <c r="AW142" s="26">
        <f t="shared" si="17"/>
        <v>57</v>
      </c>
      <c r="AX142" s="26">
        <f t="shared" si="17"/>
        <v>74</v>
      </c>
      <c r="AY142" s="26">
        <f t="shared" si="17"/>
        <v>59</v>
      </c>
      <c r="AZ142" s="26">
        <f t="shared" si="17"/>
        <v>65</v>
      </c>
      <c r="BA142" s="26">
        <f t="shared" si="17"/>
        <v>59</v>
      </c>
      <c r="BB142" s="26">
        <f t="shared" si="17"/>
        <v>101</v>
      </c>
      <c r="BC142" s="26">
        <f t="shared" si="17"/>
        <v>90</v>
      </c>
      <c r="BD142" s="26">
        <f t="shared" si="17"/>
        <v>59</v>
      </c>
      <c r="BE142" s="26">
        <f t="shared" si="17"/>
        <v>76</v>
      </c>
      <c r="BF142" s="26">
        <f t="shared" si="17"/>
        <v>78</v>
      </c>
      <c r="BG142" s="26">
        <f t="shared" si="17"/>
        <v>78</v>
      </c>
      <c r="BH142" s="26">
        <f t="shared" si="17"/>
        <v>34</v>
      </c>
      <c r="BI142" s="26">
        <f t="shared" si="17"/>
        <v>101</v>
      </c>
      <c r="BJ142" s="26">
        <f t="shared" si="17"/>
        <v>91</v>
      </c>
      <c r="BK142" s="26">
        <f t="shared" si="17"/>
        <v>84</v>
      </c>
      <c r="BL142" s="26">
        <f t="shared" si="17"/>
        <v>87</v>
      </c>
      <c r="BM142" s="26">
        <f t="shared" si="17"/>
        <v>74</v>
      </c>
      <c r="BN142" s="26">
        <f t="shared" si="17"/>
        <v>91</v>
      </c>
      <c r="BO142" s="26">
        <f t="shared" si="17"/>
        <v>206</v>
      </c>
      <c r="BP142" s="26">
        <f t="shared" si="17"/>
        <v>78</v>
      </c>
      <c r="BQ142" s="26">
        <f t="shared" ref="BQ142:BV142" si="18">SUM(BQ112:BQ141)</f>
        <v>80</v>
      </c>
      <c r="BR142" s="26">
        <f t="shared" si="18"/>
        <v>133</v>
      </c>
      <c r="BS142" s="26">
        <f t="shared" si="18"/>
        <v>84</v>
      </c>
      <c r="BT142" s="26">
        <f t="shared" si="18"/>
        <v>89</v>
      </c>
      <c r="BU142" s="26">
        <f t="shared" si="18"/>
        <v>97</v>
      </c>
      <c r="BV142" s="26">
        <f t="shared" si="18"/>
        <v>140</v>
      </c>
      <c r="BW142" s="26">
        <f>SUM(BW112:BW141)</f>
        <v>98</v>
      </c>
      <c r="BX142" s="26">
        <f t="shared" ref="BX142:CN142" si="19">SUM(BX112:BX141)</f>
        <v>156</v>
      </c>
      <c r="BY142" s="26">
        <f t="shared" si="19"/>
        <v>152</v>
      </c>
      <c r="BZ142" s="26">
        <f t="shared" si="19"/>
        <v>152</v>
      </c>
      <c r="CA142" s="26">
        <f t="shared" si="19"/>
        <v>68</v>
      </c>
      <c r="CB142" s="26">
        <f t="shared" si="19"/>
        <v>75</v>
      </c>
      <c r="CC142" s="26">
        <f t="shared" si="19"/>
        <v>75</v>
      </c>
      <c r="CD142" s="26">
        <f t="shared" si="19"/>
        <v>122</v>
      </c>
      <c r="CE142" s="26">
        <f t="shared" si="19"/>
        <v>72</v>
      </c>
      <c r="CF142" s="26">
        <f t="shared" si="19"/>
        <v>66</v>
      </c>
      <c r="CG142" s="26">
        <f t="shared" si="19"/>
        <v>230</v>
      </c>
      <c r="CH142" s="26">
        <f t="shared" si="19"/>
        <v>52</v>
      </c>
      <c r="CI142" s="26">
        <f t="shared" si="19"/>
        <v>353</v>
      </c>
      <c r="CJ142" s="26">
        <f t="shared" si="19"/>
        <v>230</v>
      </c>
      <c r="CK142" s="26">
        <f t="shared" si="19"/>
        <v>123</v>
      </c>
      <c r="CL142" s="26">
        <f t="shared" si="19"/>
        <v>75</v>
      </c>
      <c r="CM142" s="26">
        <f t="shared" si="19"/>
        <v>52</v>
      </c>
      <c r="CN142" s="26">
        <f t="shared" si="19"/>
        <v>123</v>
      </c>
      <c r="CO142" s="25">
        <f>+SUM(CO112:CO141)</f>
        <v>9723</v>
      </c>
    </row>
    <row r="143" spans="2:93" s="7" customFormat="1" x14ac:dyDescent="0.3"/>
    <row r="144" spans="2:93" s="7" customFormat="1" x14ac:dyDescent="0.3"/>
    <row r="145" spans="42:42" s="7" customFormat="1" x14ac:dyDescent="0.3"/>
    <row r="146" spans="42:42" s="7" customFormat="1" x14ac:dyDescent="0.3"/>
    <row r="147" spans="42:42" s="7" customFormat="1" x14ac:dyDescent="0.3"/>
    <row r="148" spans="42:42" s="7" customFormat="1" x14ac:dyDescent="0.3"/>
    <row r="149" spans="42:42" s="4" customFormat="1" x14ac:dyDescent="0.3">
      <c r="AP149" s="7"/>
    </row>
    <row r="150" spans="42:42" s="4" customFormat="1" x14ac:dyDescent="0.3">
      <c r="AP150" s="7"/>
    </row>
    <row r="151" spans="42:42" s="4" customFormat="1" x14ac:dyDescent="0.3">
      <c r="AP151" s="7"/>
    </row>
    <row r="152" spans="42:42" s="4" customFormat="1" x14ac:dyDescent="0.3">
      <c r="AP152" s="7"/>
    </row>
    <row r="153" spans="42:42" s="4" customFormat="1" x14ac:dyDescent="0.3">
      <c r="AP153" s="7"/>
    </row>
    <row r="154" spans="42:42" s="4" customFormat="1" x14ac:dyDescent="0.3">
      <c r="AP154" s="7"/>
    </row>
    <row r="155" spans="42:42" s="4" customFormat="1" x14ac:dyDescent="0.3">
      <c r="AP155" s="7"/>
    </row>
    <row r="156" spans="42:42" s="4" customFormat="1" x14ac:dyDescent="0.3">
      <c r="AP156" s="7"/>
    </row>
    <row r="157" spans="42:42" s="4" customFormat="1" x14ac:dyDescent="0.3">
      <c r="AP157" s="7"/>
    </row>
    <row r="158" spans="42:42" s="4" customFormat="1" x14ac:dyDescent="0.3">
      <c r="AP158" s="7"/>
    </row>
    <row r="159" spans="42:42" s="4" customFormat="1" x14ac:dyDescent="0.3">
      <c r="AP159" s="7"/>
    </row>
    <row r="160" spans="42:42" s="4" customFormat="1" x14ac:dyDescent="0.3">
      <c r="AP160" s="7"/>
    </row>
    <row r="161" spans="42:42" s="4" customFormat="1" x14ac:dyDescent="0.3">
      <c r="AP161" s="7"/>
    </row>
    <row r="162" spans="42:42" s="4" customFormat="1" x14ac:dyDescent="0.3">
      <c r="AP162" s="7"/>
    </row>
    <row r="163" spans="42:42" s="4" customFormat="1" x14ac:dyDescent="0.3">
      <c r="AP163" s="7"/>
    </row>
    <row r="164" spans="42:42" s="4" customFormat="1" x14ac:dyDescent="0.3">
      <c r="AP164" s="7"/>
    </row>
    <row r="165" spans="42:42" s="4" customFormat="1" x14ac:dyDescent="0.3">
      <c r="AP165" s="7"/>
    </row>
    <row r="166" spans="42:42" s="4" customFormat="1" x14ac:dyDescent="0.3">
      <c r="AP166" s="7"/>
    </row>
    <row r="167" spans="42:42" s="4" customFormat="1" x14ac:dyDescent="0.3">
      <c r="AP167" s="7"/>
    </row>
    <row r="168" spans="42:42" s="4" customFormat="1" x14ac:dyDescent="0.3">
      <c r="AP168" s="7"/>
    </row>
    <row r="169" spans="42:42" s="4" customFormat="1" x14ac:dyDescent="0.3">
      <c r="AP169" s="7"/>
    </row>
    <row r="170" spans="42:42" s="4" customFormat="1" x14ac:dyDescent="0.3">
      <c r="AP170" s="7"/>
    </row>
    <row r="171" spans="42:42" s="4" customFormat="1" x14ac:dyDescent="0.3">
      <c r="AP171" s="7"/>
    </row>
    <row r="172" spans="42:42" s="4" customFormat="1" x14ac:dyDescent="0.3">
      <c r="AP172" s="7"/>
    </row>
    <row r="173" spans="42:42" s="4" customFormat="1" x14ac:dyDescent="0.3">
      <c r="AP173" s="7"/>
    </row>
    <row r="174" spans="42:42" s="4" customFormat="1" x14ac:dyDescent="0.3">
      <c r="AP174" s="7"/>
    </row>
    <row r="175" spans="42:42" s="4" customFormat="1" x14ac:dyDescent="0.3">
      <c r="AP175" s="7"/>
    </row>
    <row r="176" spans="42:42" s="4" customFormat="1" x14ac:dyDescent="0.3">
      <c r="AP176" s="7"/>
    </row>
    <row r="177" spans="42:42" s="4" customFormat="1" x14ac:dyDescent="0.3">
      <c r="AP177" s="7"/>
    </row>
    <row r="178" spans="42:42" s="4" customFormat="1" x14ac:dyDescent="0.3">
      <c r="AP178" s="7"/>
    </row>
    <row r="179" spans="42:42" s="4" customFormat="1" x14ac:dyDescent="0.3">
      <c r="AP179" s="7"/>
    </row>
    <row r="180" spans="42:42" s="4" customFormat="1" x14ac:dyDescent="0.3">
      <c r="AP180" s="7"/>
    </row>
    <row r="181" spans="42:42" s="4" customFormat="1" x14ac:dyDescent="0.3">
      <c r="AP181" s="7"/>
    </row>
    <row r="182" spans="42:42" s="4" customFormat="1" x14ac:dyDescent="0.3">
      <c r="AP182" s="7"/>
    </row>
    <row r="183" spans="42:42" s="4" customFormat="1" x14ac:dyDescent="0.3">
      <c r="AP183" s="7"/>
    </row>
  </sheetData>
  <mergeCells count="42">
    <mergeCell ref="C7:C11"/>
    <mergeCell ref="C23:C40"/>
    <mergeCell ref="C13:C21"/>
    <mergeCell ref="C53:C74"/>
    <mergeCell ref="C42:C51"/>
    <mergeCell ref="A12:K12"/>
    <mergeCell ref="B13:B21"/>
    <mergeCell ref="B23:B40"/>
    <mergeCell ref="B42:B51"/>
    <mergeCell ref="A22:K22"/>
    <mergeCell ref="A41:K41"/>
    <mergeCell ref="A52:K52"/>
    <mergeCell ref="B53:B74"/>
    <mergeCell ref="AS110:BN110"/>
    <mergeCell ref="BO110:BW110"/>
    <mergeCell ref="AI110:AR110"/>
    <mergeCell ref="A75:K75"/>
    <mergeCell ref="A85:K85"/>
    <mergeCell ref="A104:K104"/>
    <mergeCell ref="Q110:AH110"/>
    <mergeCell ref="H110:P110"/>
    <mergeCell ref="C110:G110"/>
    <mergeCell ref="B76:B84"/>
    <mergeCell ref="B86:B102"/>
    <mergeCell ref="C76:C84"/>
    <mergeCell ref="C86:C102"/>
    <mergeCell ref="AH1:AQ4"/>
    <mergeCell ref="D1:L4"/>
    <mergeCell ref="Q1:AB4"/>
    <mergeCell ref="BX110:CN110"/>
    <mergeCell ref="A5:A6"/>
    <mergeCell ref="B5:B6"/>
    <mergeCell ref="C5:D5"/>
    <mergeCell ref="F5:H5"/>
    <mergeCell ref="I5:I6"/>
    <mergeCell ref="K5:K6"/>
    <mergeCell ref="L5:L6"/>
    <mergeCell ref="F6:G6"/>
    <mergeCell ref="B7:B11"/>
    <mergeCell ref="E5:E6"/>
    <mergeCell ref="J5:J6"/>
    <mergeCell ref="A103:K103"/>
  </mergeCells>
  <pageMargins left="0.7" right="0.7" top="0.75" bottom="0.75" header="0.3" footer="0.3"/>
  <pageSetup paperSize="9" scale="39" orientation="portrait" r:id="rId1"/>
  <rowBreaks count="1" manualBreakCount="1">
    <brk id="104" max="16383" man="1"/>
  </rowBreaks>
  <colBreaks count="1" manualBreakCount="1">
    <brk id="12" max="1048575" man="1"/>
  </colBreaks>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7BBF0-B1FF-4484-BE38-2D40D56E13A8}">
  <dimension ref="B1:K37"/>
  <sheetViews>
    <sheetView view="pageBreakPreview" topLeftCell="C6" zoomScaleNormal="100" zoomScaleSheetLayoutView="100" workbookViewId="0">
      <selection activeCell="L7" sqref="L7"/>
    </sheetView>
  </sheetViews>
  <sheetFormatPr baseColWidth="10" defaultColWidth="11.453125" defaultRowHeight="14.5" x14ac:dyDescent="0.35"/>
  <cols>
    <col min="2" max="2" width="45" bestFit="1" customWidth="1"/>
    <col min="4" max="4" width="18.54296875" customWidth="1"/>
    <col min="5" max="5" width="18.1796875" bestFit="1" customWidth="1"/>
    <col min="6" max="6" width="19.7265625" customWidth="1"/>
    <col min="7" max="7" width="18.1796875" bestFit="1" customWidth="1"/>
    <col min="8" max="8" width="18.54296875" customWidth="1"/>
    <col min="9" max="9" width="18.1796875" bestFit="1" customWidth="1"/>
    <col min="10" max="10" width="16.1796875" bestFit="1" customWidth="1"/>
    <col min="11" max="11" width="26.81640625" bestFit="1" customWidth="1"/>
  </cols>
  <sheetData>
    <row r="1" spans="2:11" x14ac:dyDescent="0.35">
      <c r="E1" s="556" t="s">
        <v>124</v>
      </c>
      <c r="F1" s="556"/>
      <c r="G1" s="556"/>
      <c r="H1" s="556"/>
      <c r="I1" s="556"/>
      <c r="J1" s="556"/>
      <c r="K1" s="556"/>
    </row>
    <row r="2" spans="2:11" x14ac:dyDescent="0.35">
      <c r="E2" s="556"/>
      <c r="F2" s="556"/>
      <c r="G2" s="556"/>
      <c r="H2" s="556"/>
      <c r="I2" s="556"/>
      <c r="J2" s="556"/>
      <c r="K2" s="556"/>
    </row>
    <row r="3" spans="2:11" x14ac:dyDescent="0.35">
      <c r="E3" s="556"/>
      <c r="F3" s="556"/>
      <c r="G3" s="556"/>
      <c r="H3" s="556"/>
      <c r="I3" s="556"/>
      <c r="J3" s="556"/>
      <c r="K3" s="556"/>
    </row>
    <row r="4" spans="2:11" x14ac:dyDescent="0.35">
      <c r="E4" s="556"/>
      <c r="F4" s="556"/>
      <c r="G4" s="556"/>
      <c r="H4" s="556"/>
      <c r="I4" s="556"/>
      <c r="J4" s="556"/>
      <c r="K4" s="556"/>
    </row>
    <row r="5" spans="2:11" x14ac:dyDescent="0.35">
      <c r="B5" s="555" t="s">
        <v>125</v>
      </c>
      <c r="C5" s="223">
        <v>0.19</v>
      </c>
      <c r="D5" s="557" t="s">
        <v>561</v>
      </c>
      <c r="E5" s="557"/>
      <c r="F5" s="558" t="s">
        <v>562</v>
      </c>
      <c r="G5" s="558"/>
      <c r="H5" s="559" t="s">
        <v>563</v>
      </c>
      <c r="I5" s="559"/>
      <c r="J5" s="3" t="s">
        <v>564</v>
      </c>
      <c r="K5" s="560" t="s">
        <v>565</v>
      </c>
    </row>
    <row r="6" spans="2:11" x14ac:dyDescent="0.35">
      <c r="B6" s="555"/>
      <c r="C6" s="191" t="s">
        <v>566</v>
      </c>
      <c r="D6" s="225" t="s">
        <v>567</v>
      </c>
      <c r="E6" s="225" t="s">
        <v>568</v>
      </c>
      <c r="F6" s="225" t="s">
        <v>567</v>
      </c>
      <c r="G6" s="3" t="s">
        <v>568</v>
      </c>
      <c r="H6" s="225" t="s">
        <v>567</v>
      </c>
      <c r="I6" s="226" t="s">
        <v>568</v>
      </c>
      <c r="J6" s="3" t="s">
        <v>569</v>
      </c>
      <c r="K6" s="560"/>
    </row>
    <row r="7" spans="2:11" x14ac:dyDescent="0.35">
      <c r="B7" s="88" t="str">
        <f>+'DIAG CONSOLIDADO'!B112</f>
        <v>Cancha Multifuncional (Juego x 2)</v>
      </c>
      <c r="C7" s="89">
        <f>+'DIAG CONSOLIDADO'!CO112</f>
        <v>29</v>
      </c>
      <c r="D7" s="282">
        <v>5878106.6900000004</v>
      </c>
      <c r="E7" s="283">
        <f>D7*C7</f>
        <v>170465094.01000002</v>
      </c>
      <c r="F7" s="284">
        <v>6172012.0199999996</v>
      </c>
      <c r="G7" s="285">
        <f>F7*C7</f>
        <v>178988348.57999998</v>
      </c>
      <c r="H7" s="286">
        <v>6063267.0499999998</v>
      </c>
      <c r="I7" s="287">
        <f>H7*C7</f>
        <v>175834744.44999999</v>
      </c>
      <c r="J7" s="288">
        <f>AVERAGE(D7,F7,H7)</f>
        <v>6037795.2533333339</v>
      </c>
      <c r="K7" s="289">
        <f t="shared" ref="K7:K35" si="0">+AVERAGE(E7,G7,I7)</f>
        <v>175096062.34666666</v>
      </c>
    </row>
    <row r="8" spans="2:11" x14ac:dyDescent="0.35">
      <c r="B8" s="88" t="str">
        <f>+'DIAG CONSOLIDADO'!B113</f>
        <v>Juego X 2 Malla Futsala</v>
      </c>
      <c r="C8" s="89">
        <f>+'DIAG CONSOLIDADO'!CO113</f>
        <v>31</v>
      </c>
      <c r="D8" s="282">
        <v>508854.79</v>
      </c>
      <c r="E8" s="283">
        <f>D8*C8</f>
        <v>15774498.49</v>
      </c>
      <c r="F8" s="284">
        <v>534297</v>
      </c>
      <c r="G8" s="285">
        <f t="shared" ref="G8:G35" si="1">F8*C8</f>
        <v>16563207</v>
      </c>
      <c r="H8" s="286">
        <v>524883.72</v>
      </c>
      <c r="I8" s="287">
        <f t="shared" ref="I8:I35" si="2">H8*C8</f>
        <v>16271395.319999998</v>
      </c>
      <c r="J8" s="288">
        <f t="shared" ref="J8:J35" si="3">AVERAGE(D8,F8,H8)</f>
        <v>522678.50333333336</v>
      </c>
      <c r="K8" s="289">
        <f t="shared" si="0"/>
        <v>16203033.603333334</v>
      </c>
    </row>
    <row r="9" spans="2:11" x14ac:dyDescent="0.35">
      <c r="B9" s="88" t="str">
        <f>+'DIAG CONSOLIDADO'!B114</f>
        <v>Tablero Acrílico Baloncesto x2</v>
      </c>
      <c r="C9" s="89">
        <f>+'DIAG CONSOLIDADO'!CO114</f>
        <v>37</v>
      </c>
      <c r="D9" s="282">
        <v>1292970.93</v>
      </c>
      <c r="E9" s="283">
        <f t="shared" ref="E9:E35" si="4">D9*C9</f>
        <v>47839924.409999996</v>
      </c>
      <c r="F9" s="284">
        <v>1357619.48</v>
      </c>
      <c r="G9" s="285">
        <f t="shared" si="1"/>
        <v>50231920.759999998</v>
      </c>
      <c r="H9" s="286">
        <v>1333699.51</v>
      </c>
      <c r="I9" s="287">
        <f t="shared" si="2"/>
        <v>49346881.869999997</v>
      </c>
      <c r="J9" s="288">
        <f t="shared" si="3"/>
        <v>1328096.6399999999</v>
      </c>
      <c r="K9" s="289">
        <f t="shared" si="0"/>
        <v>49139575.68</v>
      </c>
    </row>
    <row r="10" spans="2:11" x14ac:dyDescent="0.35">
      <c r="B10" s="88" t="str">
        <f>+'DIAG CONSOLIDADO'!B115</f>
        <v>Aro metálico en Varilla 45 cm</v>
      </c>
      <c r="C10" s="89">
        <f>+'DIAG CONSOLIDADO'!CO115</f>
        <v>51</v>
      </c>
      <c r="D10" s="282">
        <v>248514.36</v>
      </c>
      <c r="E10" s="283">
        <f t="shared" si="4"/>
        <v>12674232.359999999</v>
      </c>
      <c r="F10" s="284">
        <v>260940.08</v>
      </c>
      <c r="G10" s="285">
        <f t="shared" si="1"/>
        <v>13307944.08</v>
      </c>
      <c r="H10" s="286">
        <v>256342.56</v>
      </c>
      <c r="I10" s="287">
        <f t="shared" si="2"/>
        <v>13073470.560000001</v>
      </c>
      <c r="J10" s="288">
        <f t="shared" si="3"/>
        <v>255265.66666666666</v>
      </c>
      <c r="K10" s="289">
        <f t="shared" si="0"/>
        <v>13018549</v>
      </c>
    </row>
    <row r="11" spans="2:11" x14ac:dyDescent="0.35">
      <c r="B11" s="88" t="str">
        <f>+'DIAG CONSOLIDADO'!B116</f>
        <v>Malla Baloncesto</v>
      </c>
      <c r="C11" s="89">
        <f>+'DIAG CONSOLIDADO'!CO116</f>
        <v>55</v>
      </c>
      <c r="D11" s="282">
        <v>107539.48</v>
      </c>
      <c r="E11" s="283">
        <f t="shared" si="4"/>
        <v>5914671.3999999994</v>
      </c>
      <c r="F11" s="284">
        <v>112916.45</v>
      </c>
      <c r="G11" s="285">
        <f t="shared" si="1"/>
        <v>6210404.75</v>
      </c>
      <c r="H11" s="286">
        <v>110926.97</v>
      </c>
      <c r="I11" s="287">
        <f t="shared" si="2"/>
        <v>6100983.3499999996</v>
      </c>
      <c r="J11" s="288">
        <f t="shared" si="3"/>
        <v>110460.96666666667</v>
      </c>
      <c r="K11" s="289">
        <f t="shared" si="0"/>
        <v>6075353.166666667</v>
      </c>
    </row>
    <row r="12" spans="2:11" x14ac:dyDescent="0.35">
      <c r="B12" s="88" t="str">
        <f>+'DIAG CONSOLIDADO'!B117</f>
        <v>Tubos con Medidas Reglamentarias para Voleibol (x2)</v>
      </c>
      <c r="C12" s="89">
        <f>+'DIAG CONSOLIDADO'!CO117</f>
        <v>40</v>
      </c>
      <c r="D12" s="282">
        <v>904924</v>
      </c>
      <c r="E12" s="283">
        <f t="shared" si="4"/>
        <v>36196960</v>
      </c>
      <c r="F12" s="284">
        <v>790000</v>
      </c>
      <c r="G12" s="285">
        <f t="shared" si="1"/>
        <v>31600000</v>
      </c>
      <c r="H12" s="286">
        <v>1032373</v>
      </c>
      <c r="I12" s="287">
        <f t="shared" si="2"/>
        <v>41294920</v>
      </c>
      <c r="J12" s="288">
        <f t="shared" si="3"/>
        <v>909099</v>
      </c>
      <c r="K12" s="289">
        <f t="shared" si="0"/>
        <v>36363960</v>
      </c>
    </row>
    <row r="13" spans="2:11" x14ac:dyDescent="0.35">
      <c r="B13" s="88" t="str">
        <f>+'DIAG CONSOLIDADO'!B118</f>
        <v>Malla Voleibol</v>
      </c>
      <c r="C13" s="89">
        <f>+'DIAG CONSOLIDADO'!CO118</f>
        <v>34</v>
      </c>
      <c r="D13" s="282">
        <v>405899</v>
      </c>
      <c r="E13" s="283">
        <f t="shared" si="4"/>
        <v>13800566</v>
      </c>
      <c r="F13" s="284">
        <v>426193.95</v>
      </c>
      <c r="G13" s="285">
        <f t="shared" si="1"/>
        <v>14490594.300000001</v>
      </c>
      <c r="H13" s="286">
        <v>418684.82</v>
      </c>
      <c r="I13" s="287">
        <f t="shared" si="2"/>
        <v>14235283.880000001</v>
      </c>
      <c r="J13" s="288">
        <f t="shared" si="3"/>
        <v>416925.92333333334</v>
      </c>
      <c r="K13" s="289">
        <f t="shared" si="0"/>
        <v>14175481.393333333</v>
      </c>
    </row>
    <row r="14" spans="2:11" x14ac:dyDescent="0.35">
      <c r="B14" s="88" t="str">
        <f>+'DIAG CONSOLIDADO'!B119</f>
        <v>Pito Plástico Tipo Silbato</v>
      </c>
      <c r="C14" s="89">
        <f>+'DIAG CONSOLIDADO'!CO119</f>
        <v>111</v>
      </c>
      <c r="D14" s="282">
        <v>19272</v>
      </c>
      <c r="E14" s="283">
        <f t="shared" si="4"/>
        <v>2139192</v>
      </c>
      <c r="F14" s="284">
        <v>20235.599999999999</v>
      </c>
      <c r="G14" s="285">
        <f t="shared" si="1"/>
        <v>2246151.5999999996</v>
      </c>
      <c r="H14" s="286">
        <v>19879.07</v>
      </c>
      <c r="I14" s="287">
        <f t="shared" si="2"/>
        <v>2206576.77</v>
      </c>
      <c r="J14" s="288">
        <f t="shared" si="3"/>
        <v>19795.556666666667</v>
      </c>
      <c r="K14" s="289">
        <f t="shared" si="0"/>
        <v>2197306.7899999996</v>
      </c>
    </row>
    <row r="15" spans="2:11" x14ac:dyDescent="0.35">
      <c r="B15" s="88" t="str">
        <f>+'DIAG CONSOLIDADO'!B120</f>
        <v>Cronometro Digital Electrónico m025</v>
      </c>
      <c r="C15" s="89">
        <f>+'DIAG CONSOLIDADO'!CO120</f>
        <v>109</v>
      </c>
      <c r="D15" s="282">
        <v>149940</v>
      </c>
      <c r="E15" s="283">
        <f t="shared" si="4"/>
        <v>16343460</v>
      </c>
      <c r="F15" s="284">
        <v>157437</v>
      </c>
      <c r="G15" s="285">
        <f t="shared" si="1"/>
        <v>17160633</v>
      </c>
      <c r="H15" s="286">
        <v>154663.10999999999</v>
      </c>
      <c r="I15" s="287">
        <f t="shared" si="2"/>
        <v>16858278.989999998</v>
      </c>
      <c r="J15" s="288">
        <f t="shared" si="3"/>
        <v>154013.37</v>
      </c>
      <c r="K15" s="289">
        <f t="shared" si="0"/>
        <v>16787457.329999998</v>
      </c>
    </row>
    <row r="16" spans="2:11" x14ac:dyDescent="0.35">
      <c r="B16" s="88" t="str">
        <f>+'DIAG CONSOLIDADO'!B121</f>
        <v>Conos Plásticos 40 cm</v>
      </c>
      <c r="C16" s="89">
        <f>+'DIAG CONSOLIDADO'!CO121</f>
        <v>2352</v>
      </c>
      <c r="D16" s="282">
        <v>14009</v>
      </c>
      <c r="E16" s="283">
        <f t="shared" si="4"/>
        <v>32949168</v>
      </c>
      <c r="F16" s="284">
        <v>14709.45</v>
      </c>
      <c r="G16" s="285">
        <f t="shared" si="1"/>
        <v>34596626.399999999</v>
      </c>
      <c r="H16" s="286">
        <v>14450.28</v>
      </c>
      <c r="I16" s="287">
        <f t="shared" si="2"/>
        <v>33987058.560000002</v>
      </c>
      <c r="J16" s="288">
        <f t="shared" si="3"/>
        <v>14389.576666666668</v>
      </c>
      <c r="K16" s="289">
        <f t="shared" si="0"/>
        <v>33844284.32</v>
      </c>
    </row>
    <row r="17" spans="2:11" x14ac:dyDescent="0.35">
      <c r="B17" s="88" t="str">
        <f>+'DIAG CONSOLIDADO'!B122</f>
        <v>Chaleco de Entrenamiento (Tipo Peto)</v>
      </c>
      <c r="C17" s="89">
        <f>+'DIAG CONSOLIDADO'!CO122</f>
        <v>1472</v>
      </c>
      <c r="D17" s="282">
        <v>49527</v>
      </c>
      <c r="E17" s="283">
        <f t="shared" si="4"/>
        <v>72903744</v>
      </c>
      <c r="F17" s="284">
        <v>52003.35</v>
      </c>
      <c r="G17" s="285">
        <f t="shared" si="1"/>
        <v>76548931.200000003</v>
      </c>
      <c r="H17" s="286">
        <v>51087.1</v>
      </c>
      <c r="I17" s="287">
        <f t="shared" si="2"/>
        <v>75200211.200000003</v>
      </c>
      <c r="J17" s="288">
        <f t="shared" si="3"/>
        <v>50872.483333333337</v>
      </c>
      <c r="K17" s="289">
        <f t="shared" si="0"/>
        <v>74884295.466666654</v>
      </c>
    </row>
    <row r="18" spans="2:11" x14ac:dyDescent="0.35">
      <c r="B18" s="88" t="str">
        <f>+'DIAG CONSOLIDADO'!B123</f>
        <v>(paqu x 12) Ula Ula Plano en Plástico 50 cm</v>
      </c>
      <c r="C18" s="89">
        <f>+'DIAG CONSOLIDADO'!CO123</f>
        <v>415</v>
      </c>
      <c r="D18" s="282">
        <v>109236.5</v>
      </c>
      <c r="E18" s="283">
        <f t="shared" si="4"/>
        <v>45333147.5</v>
      </c>
      <c r="F18" s="284">
        <v>114698.33</v>
      </c>
      <c r="G18" s="285">
        <f t="shared" si="1"/>
        <v>47599806.950000003</v>
      </c>
      <c r="H18" s="286">
        <v>112677.45</v>
      </c>
      <c r="I18" s="287">
        <f t="shared" si="2"/>
        <v>46761141.75</v>
      </c>
      <c r="J18" s="288">
        <f t="shared" si="3"/>
        <v>112204.09333333334</v>
      </c>
      <c r="K18" s="289">
        <f t="shared" si="0"/>
        <v>46564698.733333327</v>
      </c>
    </row>
    <row r="19" spans="2:11" x14ac:dyDescent="0.35">
      <c r="B19" s="88" t="str">
        <f>+'DIAG CONSOLIDADO'!B124</f>
        <v>Cuerda de Saltar – Mango de Madera</v>
      </c>
      <c r="C19" s="89">
        <f>+'DIAG CONSOLIDADO'!CO124</f>
        <v>1868</v>
      </c>
      <c r="D19" s="282">
        <v>43495</v>
      </c>
      <c r="E19" s="283">
        <f t="shared" si="4"/>
        <v>81248660</v>
      </c>
      <c r="F19" s="284">
        <v>45669.75</v>
      </c>
      <c r="G19" s="285">
        <f t="shared" si="1"/>
        <v>85311093</v>
      </c>
      <c r="H19" s="286">
        <v>44865.09</v>
      </c>
      <c r="I19" s="287">
        <f t="shared" si="2"/>
        <v>83807988.11999999</v>
      </c>
      <c r="J19" s="288">
        <f t="shared" si="3"/>
        <v>44676.613333333335</v>
      </c>
      <c r="K19" s="289">
        <f t="shared" si="0"/>
        <v>83455913.706666663</v>
      </c>
    </row>
    <row r="20" spans="2:11" x14ac:dyDescent="0.35">
      <c r="B20" s="88" t="str">
        <f>+'DIAG CONSOLIDADO'!B125</f>
        <v>Colchoneta Ejercicio con Cremallera</v>
      </c>
      <c r="C20" s="89">
        <f>+'DIAG CONSOLIDADO'!CO125</f>
        <v>1656</v>
      </c>
      <c r="D20" s="282">
        <v>124270</v>
      </c>
      <c r="E20" s="283">
        <f t="shared" si="4"/>
        <v>205791120</v>
      </c>
      <c r="F20" s="284">
        <v>130483.5</v>
      </c>
      <c r="G20" s="285">
        <f t="shared" si="1"/>
        <v>216080676</v>
      </c>
      <c r="H20" s="286">
        <v>128184.51</v>
      </c>
      <c r="I20" s="287">
        <f t="shared" si="2"/>
        <v>212273548.56</v>
      </c>
      <c r="J20" s="288">
        <f t="shared" si="3"/>
        <v>127646.00333333334</v>
      </c>
      <c r="K20" s="289">
        <f t="shared" si="0"/>
        <v>211381781.51999998</v>
      </c>
    </row>
    <row r="21" spans="2:11" x14ac:dyDescent="0.35">
      <c r="B21" s="88" t="str">
        <f>+'DIAG CONSOLIDADO'!B126</f>
        <v>Balón Tipo 3 Futbol menores de 9 años</v>
      </c>
      <c r="C21" s="89">
        <f>+'DIAG CONSOLIDADO'!CO126</f>
        <v>160</v>
      </c>
      <c r="D21" s="282">
        <v>314874</v>
      </c>
      <c r="E21" s="283">
        <f t="shared" si="4"/>
        <v>50379840</v>
      </c>
      <c r="F21" s="284">
        <v>329137.15000000002</v>
      </c>
      <c r="G21" s="285">
        <f t="shared" si="1"/>
        <v>52661944</v>
      </c>
      <c r="H21" s="286">
        <v>344862</v>
      </c>
      <c r="I21" s="287">
        <f t="shared" si="2"/>
        <v>55177920</v>
      </c>
      <c r="J21" s="288">
        <f t="shared" si="3"/>
        <v>329624.38333333336</v>
      </c>
      <c r="K21" s="289">
        <f t="shared" si="0"/>
        <v>52739901.333333336</v>
      </c>
    </row>
    <row r="22" spans="2:11" x14ac:dyDescent="0.35">
      <c r="B22" s="88" t="str">
        <f>+'DIAG CONSOLIDADO'!B127</f>
        <v>Balón Fútbol Sala</v>
      </c>
      <c r="C22" s="89">
        <f>+'DIAG CONSOLIDADO'!CO127</f>
        <v>157</v>
      </c>
      <c r="D22" s="282">
        <v>329193</v>
      </c>
      <c r="E22" s="283">
        <f t="shared" si="4"/>
        <v>51683301</v>
      </c>
      <c r="F22" s="284">
        <v>345652.65</v>
      </c>
      <c r="G22" s="285">
        <f t="shared" si="1"/>
        <v>54267466.050000004</v>
      </c>
      <c r="H22" s="286">
        <v>339562.58</v>
      </c>
      <c r="I22" s="287">
        <f t="shared" si="2"/>
        <v>53311325.060000002</v>
      </c>
      <c r="J22" s="288">
        <f t="shared" si="3"/>
        <v>338136.07666666666</v>
      </c>
      <c r="K22" s="289">
        <f t="shared" si="0"/>
        <v>53087364.036666669</v>
      </c>
    </row>
    <row r="23" spans="2:11" x14ac:dyDescent="0.35">
      <c r="B23" s="88" t="str">
        <f>+'DIAG CONSOLIDADO'!B128</f>
        <v>Balón tipo 5 Fútbol Mayores de 12 años</v>
      </c>
      <c r="C23" s="89">
        <f>+'DIAG CONSOLIDADO'!CO128</f>
        <v>159</v>
      </c>
      <c r="D23" s="282">
        <v>362355</v>
      </c>
      <c r="E23" s="283">
        <f t="shared" si="4"/>
        <v>57614445</v>
      </c>
      <c r="F23" s="284">
        <v>424235</v>
      </c>
      <c r="G23" s="285">
        <f t="shared" si="1"/>
        <v>67453365</v>
      </c>
      <c r="H23" s="286">
        <v>396865</v>
      </c>
      <c r="I23" s="287">
        <f t="shared" si="2"/>
        <v>63101535</v>
      </c>
      <c r="J23" s="288">
        <f t="shared" si="3"/>
        <v>394485</v>
      </c>
      <c r="K23" s="289">
        <f t="shared" si="0"/>
        <v>62723115</v>
      </c>
    </row>
    <row r="24" spans="2:11" x14ac:dyDescent="0.35">
      <c r="B24" s="88" t="str">
        <f>+'DIAG CONSOLIDADO'!B129</f>
        <v>Balon Mini Baloncesto No. 3 Menores de 8 años</v>
      </c>
      <c r="C24" s="89">
        <f>+'DIAG CONSOLIDADO'!CO129</f>
        <v>81</v>
      </c>
      <c r="D24" s="282">
        <v>148611.48000000001</v>
      </c>
      <c r="E24" s="283">
        <f t="shared" si="4"/>
        <v>12037529.880000001</v>
      </c>
      <c r="F24" s="284">
        <v>156042.47</v>
      </c>
      <c r="G24" s="285">
        <f t="shared" si="1"/>
        <v>12639440.07</v>
      </c>
      <c r="H24" s="286">
        <v>153293.15</v>
      </c>
      <c r="I24" s="287">
        <f t="shared" si="2"/>
        <v>12416745.15</v>
      </c>
      <c r="J24" s="288">
        <f t="shared" si="3"/>
        <v>152649.03333333333</v>
      </c>
      <c r="K24" s="289">
        <f t="shared" si="0"/>
        <v>12364571.700000001</v>
      </c>
    </row>
    <row r="25" spans="2:11" x14ac:dyDescent="0.35">
      <c r="B25" s="88" t="str">
        <f>+'DIAG CONSOLIDADO'!B130</f>
        <v>Balon Mini Baloncesto No. 5 entre 9 y 12 años</v>
      </c>
      <c r="C25" s="89">
        <f>+'DIAG CONSOLIDADO'!CO130</f>
        <v>81</v>
      </c>
      <c r="D25" s="282">
        <v>148611.88</v>
      </c>
      <c r="E25" s="283">
        <f t="shared" si="4"/>
        <v>12037562.280000001</v>
      </c>
      <c r="F25" s="284">
        <v>156042.47</v>
      </c>
      <c r="G25" s="285">
        <f t="shared" si="1"/>
        <v>12639440.07</v>
      </c>
      <c r="H25" s="286">
        <v>153293.15</v>
      </c>
      <c r="I25" s="287">
        <f t="shared" si="2"/>
        <v>12416745.15</v>
      </c>
      <c r="J25" s="288">
        <f t="shared" si="3"/>
        <v>152649.16666666666</v>
      </c>
      <c r="K25" s="289">
        <f t="shared" si="0"/>
        <v>12364582.5</v>
      </c>
    </row>
    <row r="26" spans="2:11" x14ac:dyDescent="0.35">
      <c r="B26" s="88" t="str">
        <f>+'DIAG CONSOLIDADO'!B131</f>
        <v>Balon de Baloncesto No.6 Niños Mayores de 13 años</v>
      </c>
      <c r="C26" s="89">
        <f>+'DIAG CONSOLIDADO'!CO131</f>
        <v>81</v>
      </c>
      <c r="D26" s="282">
        <v>216794.56</v>
      </c>
      <c r="E26" s="283">
        <f t="shared" si="4"/>
        <v>17560359.359999999</v>
      </c>
      <c r="F26" s="284">
        <v>227634.29</v>
      </c>
      <c r="G26" s="285">
        <f t="shared" si="1"/>
        <v>18438377.490000002</v>
      </c>
      <c r="H26" s="286">
        <v>223623.59</v>
      </c>
      <c r="I26" s="287">
        <f t="shared" si="2"/>
        <v>18113510.789999999</v>
      </c>
      <c r="J26" s="288">
        <f t="shared" si="3"/>
        <v>222684.14666666664</v>
      </c>
      <c r="K26" s="289">
        <f t="shared" si="0"/>
        <v>18037415.879999999</v>
      </c>
    </row>
    <row r="27" spans="2:11" x14ac:dyDescent="0.35">
      <c r="B27" s="88" t="str">
        <f>+'DIAG CONSOLIDADO'!B132</f>
        <v>Balón de Baloncesto No.7 Niñas Mayores de 13 años</v>
      </c>
      <c r="C27" s="89">
        <f>+'DIAG CONSOLIDADO'!CO132</f>
        <v>81</v>
      </c>
      <c r="D27" s="282">
        <v>216794.56</v>
      </c>
      <c r="E27" s="283">
        <f t="shared" si="4"/>
        <v>17560359.359999999</v>
      </c>
      <c r="F27" s="284">
        <v>227634.29</v>
      </c>
      <c r="G27" s="285">
        <f t="shared" si="1"/>
        <v>18438377.490000002</v>
      </c>
      <c r="H27" s="286">
        <v>223623.59</v>
      </c>
      <c r="I27" s="287">
        <f t="shared" si="2"/>
        <v>18113510.789999999</v>
      </c>
      <c r="J27" s="288">
        <f t="shared" si="3"/>
        <v>222684.14666666664</v>
      </c>
      <c r="K27" s="289">
        <f t="shared" si="0"/>
        <v>18037415.879999999</v>
      </c>
    </row>
    <row r="28" spans="2:11" x14ac:dyDescent="0.35">
      <c r="B28" s="88" t="str">
        <f>+'DIAG CONSOLIDADO'!B133</f>
        <v>Balón de Minivoleibol Menores de 13 años</v>
      </c>
      <c r="C28" s="89">
        <f>+'DIAG CONSOLIDADO'!CO133</f>
        <v>81</v>
      </c>
      <c r="D28" s="282">
        <v>248768</v>
      </c>
      <c r="E28" s="283">
        <f t="shared" si="4"/>
        <v>20150208</v>
      </c>
      <c r="F28" s="284">
        <v>260940.08</v>
      </c>
      <c r="G28" s="285">
        <f t="shared" si="1"/>
        <v>21136146.48</v>
      </c>
      <c r="H28" s="286">
        <v>256342.56</v>
      </c>
      <c r="I28" s="287">
        <f t="shared" si="2"/>
        <v>20763747.359999999</v>
      </c>
      <c r="J28" s="288">
        <f t="shared" si="3"/>
        <v>255350.21333333329</v>
      </c>
      <c r="K28" s="289">
        <f t="shared" si="0"/>
        <v>20683367.280000001</v>
      </c>
    </row>
    <row r="29" spans="2:11" x14ac:dyDescent="0.35">
      <c r="B29" s="88" t="str">
        <f>+'DIAG CONSOLIDADO'!B134</f>
        <v>Balón de Voleibol Mayores de 13 años</v>
      </c>
      <c r="C29" s="89">
        <f>+'DIAG CONSOLIDADO'!CO134</f>
        <v>81</v>
      </c>
      <c r="D29" s="282">
        <v>281083</v>
      </c>
      <c r="E29" s="283">
        <f t="shared" si="4"/>
        <v>22767723</v>
      </c>
      <c r="F29" s="284">
        <v>295137.15000000002</v>
      </c>
      <c r="G29" s="285">
        <f t="shared" si="1"/>
        <v>23906109.150000002</v>
      </c>
      <c r="H29" s="286">
        <v>289937.11</v>
      </c>
      <c r="I29" s="287">
        <f t="shared" si="2"/>
        <v>23484905.91</v>
      </c>
      <c r="J29" s="288">
        <f t="shared" si="3"/>
        <v>288719.08666666667</v>
      </c>
      <c r="K29" s="289">
        <f t="shared" si="0"/>
        <v>23386246.02</v>
      </c>
    </row>
    <row r="30" spans="2:11" x14ac:dyDescent="0.35">
      <c r="B30" s="88" t="str">
        <f>+'DIAG CONSOLIDADO'!B135</f>
        <v>Tula Balonera en Malla con Reata para Cargar Capacidad 12</v>
      </c>
      <c r="C30" s="89">
        <f>+'DIAG CONSOLIDADO'!CO135</f>
        <v>128</v>
      </c>
      <c r="D30" s="282">
        <v>125019</v>
      </c>
      <c r="E30" s="283">
        <f t="shared" si="4"/>
        <v>16002432</v>
      </c>
      <c r="F30" s="284">
        <v>131269.95000000001</v>
      </c>
      <c r="G30" s="285">
        <f t="shared" si="1"/>
        <v>16802553.600000001</v>
      </c>
      <c r="H30" s="286">
        <v>128957.1</v>
      </c>
      <c r="I30" s="287">
        <f t="shared" si="2"/>
        <v>16506508.800000001</v>
      </c>
      <c r="J30" s="288">
        <f t="shared" si="3"/>
        <v>128415.35000000002</v>
      </c>
      <c r="K30" s="289">
        <f t="shared" si="0"/>
        <v>16437164.800000003</v>
      </c>
    </row>
    <row r="31" spans="2:11" x14ac:dyDescent="0.35">
      <c r="B31" s="88" t="str">
        <f>+'DIAG CONSOLIDADO'!B136</f>
        <v>Paquete por 6 Unidades Bolas Tenis de Mesa</v>
      </c>
      <c r="C31" s="89">
        <f>+'DIAG CONSOLIDADO'!CO136</f>
        <v>72</v>
      </c>
      <c r="D31" s="290">
        <v>32666</v>
      </c>
      <c r="E31" s="283">
        <f t="shared" si="4"/>
        <v>2351952</v>
      </c>
      <c r="F31" s="291">
        <v>37485</v>
      </c>
      <c r="G31" s="285">
        <f t="shared" si="1"/>
        <v>2698920</v>
      </c>
      <c r="H31" s="287">
        <v>40936</v>
      </c>
      <c r="I31" s="287">
        <f t="shared" si="2"/>
        <v>2947392</v>
      </c>
      <c r="J31" s="288">
        <f t="shared" si="3"/>
        <v>37029</v>
      </c>
      <c r="K31" s="289">
        <f t="shared" si="0"/>
        <v>2666088</v>
      </c>
    </row>
    <row r="32" spans="2:11" x14ac:dyDescent="0.35">
      <c r="B32" s="88" t="str">
        <f>+'DIAG CONSOLIDADO'!B137</f>
        <v>Malla de Tenis de Mesa</v>
      </c>
      <c r="C32" s="89">
        <f>+'DIAG CONSOLIDADO'!CO137</f>
        <v>34</v>
      </c>
      <c r="D32" s="290">
        <v>125426</v>
      </c>
      <c r="E32" s="283">
        <f t="shared" si="4"/>
        <v>4264484</v>
      </c>
      <c r="F32" s="292">
        <v>147560</v>
      </c>
      <c r="G32" s="285">
        <f t="shared" si="1"/>
        <v>5017040</v>
      </c>
      <c r="H32" s="286">
        <v>164775.5</v>
      </c>
      <c r="I32" s="287">
        <f t="shared" si="2"/>
        <v>5602367</v>
      </c>
      <c r="J32" s="288">
        <f t="shared" si="3"/>
        <v>145920.5</v>
      </c>
      <c r="K32" s="289">
        <f t="shared" si="0"/>
        <v>4961297</v>
      </c>
    </row>
    <row r="33" spans="2:11" x14ac:dyDescent="0.35">
      <c r="B33" s="88" t="str">
        <f>+'DIAG CONSOLIDADO'!B138</f>
        <v>Raqueta Tenis de mesa (2 Unidades)</v>
      </c>
      <c r="C33" s="89">
        <f>+'DIAG CONSOLIDADO'!CO138</f>
        <v>63</v>
      </c>
      <c r="D33" s="290">
        <v>133280</v>
      </c>
      <c r="E33" s="283">
        <f t="shared" si="4"/>
        <v>8396640</v>
      </c>
      <c r="F33" s="292">
        <v>130900</v>
      </c>
      <c r="G33" s="285">
        <f t="shared" si="1"/>
        <v>8246700</v>
      </c>
      <c r="H33" s="286">
        <v>178500</v>
      </c>
      <c r="I33" s="287">
        <f t="shared" si="2"/>
        <v>11245500</v>
      </c>
      <c r="J33" s="288">
        <f t="shared" si="3"/>
        <v>147560</v>
      </c>
      <c r="K33" s="289">
        <f t="shared" si="0"/>
        <v>9296280</v>
      </c>
    </row>
    <row r="34" spans="2:11" x14ac:dyDescent="0.35">
      <c r="B34" s="88" t="str">
        <f>+'DIAG CONSOLIDADO'!B139</f>
        <v>Mesa de Tenis Peglable</v>
      </c>
      <c r="C34" s="89">
        <f>+'DIAG CONSOLIDADO'!CO139</f>
        <v>34</v>
      </c>
      <c r="D34" s="290">
        <v>2231250</v>
      </c>
      <c r="E34" s="283">
        <f t="shared" si="4"/>
        <v>75862500</v>
      </c>
      <c r="F34" s="292">
        <v>2499000</v>
      </c>
      <c r="G34" s="285">
        <f t="shared" si="1"/>
        <v>84966000</v>
      </c>
      <c r="H34" s="286">
        <v>2588250</v>
      </c>
      <c r="I34" s="287">
        <f t="shared" si="2"/>
        <v>88000500</v>
      </c>
      <c r="J34" s="288">
        <f>AVERAGE(D34,F34,H34)</f>
        <v>2439500</v>
      </c>
      <c r="K34" s="289">
        <f t="shared" si="0"/>
        <v>82943000</v>
      </c>
    </row>
    <row r="35" spans="2:11" x14ac:dyDescent="0.35">
      <c r="B35" s="88" t="str">
        <f>+'DIAG CONSOLIDADO'!B140</f>
        <v>Marcador de Resultados Portatíl del 00 al 33</v>
      </c>
      <c r="C35" s="89">
        <f>+'DIAG CONSOLIDADO'!CO140</f>
        <v>100</v>
      </c>
      <c r="D35" s="290">
        <v>280000</v>
      </c>
      <c r="E35" s="283">
        <f t="shared" si="4"/>
        <v>28000000</v>
      </c>
      <c r="F35" s="292">
        <v>310000</v>
      </c>
      <c r="G35" s="285">
        <f t="shared" si="1"/>
        <v>31000000</v>
      </c>
      <c r="H35" s="286">
        <v>305000</v>
      </c>
      <c r="I35" s="287">
        <f t="shared" si="2"/>
        <v>30500000</v>
      </c>
      <c r="J35" s="288">
        <f t="shared" si="3"/>
        <v>298333.33333333331</v>
      </c>
      <c r="K35" s="289">
        <f t="shared" si="0"/>
        <v>29833333.333333332</v>
      </c>
    </row>
    <row r="36" spans="2:11" ht="16" x14ac:dyDescent="0.4">
      <c r="B36" s="88" t="str">
        <f>+'DIAG CONSOLIDADO'!B141</f>
        <v>Parques infantiles</v>
      </c>
      <c r="C36" s="89">
        <f>+'DIAG CONSOLIDADO'!CO141</f>
        <v>70</v>
      </c>
      <c r="K36" s="91">
        <f>SUM(K7:K35)</f>
        <v>1198748895.8199999</v>
      </c>
    </row>
    <row r="37" spans="2:11" x14ac:dyDescent="0.35">
      <c r="B37" s="89" t="s">
        <v>570</v>
      </c>
      <c r="C37" s="90">
        <f>SUM(C7:C36)</f>
        <v>9723</v>
      </c>
    </row>
  </sheetData>
  <mergeCells count="6">
    <mergeCell ref="B5:B6"/>
    <mergeCell ref="E1:K4"/>
    <mergeCell ref="D5:E5"/>
    <mergeCell ref="F5:G5"/>
    <mergeCell ref="H5:I5"/>
    <mergeCell ref="K5:K6"/>
  </mergeCells>
  <pageMargins left="0.70866141732283472" right="0.70866141732283472" top="0.74803149606299213" bottom="0.74803149606299213" header="0.31496062992125984" footer="0.31496062992125984"/>
  <pageSetup paperSize="9" scale="5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A2966-F6C0-4418-BD6F-71EEE0C87114}">
  <dimension ref="C1:S14"/>
  <sheetViews>
    <sheetView zoomScale="80" zoomScaleNormal="80" workbookViewId="0">
      <selection activeCell="A12" sqref="A12"/>
    </sheetView>
  </sheetViews>
  <sheetFormatPr baseColWidth="10" defaultColWidth="11.453125" defaultRowHeight="14.5" x14ac:dyDescent="0.35"/>
  <cols>
    <col min="6" max="6" width="15.453125" bestFit="1" customWidth="1"/>
    <col min="7" max="7" width="14.453125" bestFit="1" customWidth="1"/>
    <col min="8" max="8" width="15.453125" bestFit="1" customWidth="1"/>
    <col min="9" max="9" width="16.54296875" bestFit="1" customWidth="1"/>
    <col min="10" max="10" width="15.453125" bestFit="1" customWidth="1"/>
    <col min="11" max="11" width="14.453125" bestFit="1" customWidth="1"/>
    <col min="12" max="12" width="15.453125" bestFit="1" customWidth="1"/>
    <col min="13" max="13" width="16.54296875" bestFit="1" customWidth="1"/>
    <col min="14" max="14" width="15.453125" bestFit="1" customWidth="1"/>
    <col min="15" max="15" width="14.453125" bestFit="1" customWidth="1"/>
    <col min="16" max="16" width="15.453125" bestFit="1" customWidth="1"/>
    <col min="17" max="17" width="16.54296875" bestFit="1" customWidth="1"/>
    <col min="18" max="18" width="43.26953125" bestFit="1" customWidth="1"/>
    <col min="19" max="19" width="26.1796875" customWidth="1"/>
  </cols>
  <sheetData>
    <row r="1" spans="3:19" x14ac:dyDescent="0.35">
      <c r="I1" s="556" t="s">
        <v>124</v>
      </c>
      <c r="J1" s="556"/>
      <c r="K1" s="556"/>
      <c r="L1" s="556"/>
      <c r="M1" s="556"/>
      <c r="N1" s="556"/>
      <c r="O1" s="556"/>
      <c r="P1" s="556"/>
      <c r="Q1" s="556"/>
      <c r="R1" s="556"/>
      <c r="S1" s="556"/>
    </row>
    <row r="2" spans="3:19" x14ac:dyDescent="0.35">
      <c r="I2" s="556"/>
      <c r="J2" s="556"/>
      <c r="K2" s="556"/>
      <c r="L2" s="556"/>
      <c r="M2" s="556"/>
      <c r="N2" s="556"/>
      <c r="O2" s="556"/>
      <c r="P2" s="556"/>
      <c r="Q2" s="556"/>
      <c r="R2" s="556"/>
      <c r="S2" s="556"/>
    </row>
    <row r="3" spans="3:19" x14ac:dyDescent="0.35">
      <c r="I3" s="556"/>
      <c r="J3" s="556"/>
      <c r="K3" s="556"/>
      <c r="L3" s="556"/>
      <c r="M3" s="556"/>
      <c r="N3" s="556"/>
      <c r="O3" s="556"/>
      <c r="P3" s="556"/>
      <c r="Q3" s="556"/>
      <c r="R3" s="556"/>
      <c r="S3" s="556"/>
    </row>
    <row r="4" spans="3:19" x14ac:dyDescent="0.35">
      <c r="I4" s="556"/>
      <c r="J4" s="556"/>
      <c r="K4" s="556"/>
      <c r="L4" s="556"/>
      <c r="M4" s="556"/>
      <c r="N4" s="556"/>
      <c r="O4" s="556"/>
      <c r="P4" s="556"/>
      <c r="Q4" s="556"/>
      <c r="R4" s="556"/>
      <c r="S4" s="556"/>
    </row>
    <row r="5" spans="3:19" x14ac:dyDescent="0.35">
      <c r="I5" s="556"/>
      <c r="J5" s="556"/>
      <c r="K5" s="556"/>
      <c r="L5" s="556"/>
      <c r="M5" s="556"/>
      <c r="N5" s="556"/>
      <c r="O5" s="556"/>
      <c r="P5" s="556"/>
      <c r="Q5" s="556"/>
      <c r="R5" s="556"/>
      <c r="S5" s="556"/>
    </row>
    <row r="6" spans="3:19" x14ac:dyDescent="0.35">
      <c r="C6" s="561" t="s">
        <v>571</v>
      </c>
      <c r="D6" s="561"/>
      <c r="E6" s="561"/>
      <c r="F6" s="561"/>
      <c r="G6" s="561"/>
      <c r="H6" s="561"/>
      <c r="I6" s="561"/>
      <c r="J6" s="561"/>
      <c r="K6" s="561"/>
      <c r="L6" s="561"/>
      <c r="M6" s="561"/>
      <c r="N6" s="561"/>
      <c r="O6" s="561"/>
      <c r="P6" s="561"/>
      <c r="Q6" s="561"/>
      <c r="R6" s="561"/>
      <c r="S6" s="561"/>
    </row>
    <row r="7" spans="3:19" x14ac:dyDescent="0.35">
      <c r="C7" s="561"/>
      <c r="D7" s="561"/>
      <c r="E7" s="561"/>
      <c r="F7" s="561"/>
      <c r="G7" s="561"/>
      <c r="H7" s="561"/>
      <c r="I7" s="561"/>
      <c r="J7" s="561"/>
      <c r="K7" s="561"/>
      <c r="L7" s="561"/>
      <c r="M7" s="561"/>
      <c r="N7" s="561"/>
      <c r="O7" s="561"/>
      <c r="P7" s="561"/>
      <c r="Q7" s="561"/>
      <c r="R7" s="561"/>
      <c r="S7" s="561"/>
    </row>
    <row r="8" spans="3:19" ht="27.75" customHeight="1" thickBot="1" x14ac:dyDescent="0.4">
      <c r="C8" s="562" t="s">
        <v>572</v>
      </c>
      <c r="D8" s="563"/>
      <c r="E8" s="564" t="s">
        <v>124</v>
      </c>
      <c r="F8" s="565"/>
      <c r="G8" s="565"/>
      <c r="H8" s="565"/>
      <c r="I8" s="565"/>
      <c r="J8" s="565"/>
      <c r="K8" s="565"/>
      <c r="L8" s="565"/>
      <c r="M8" s="565"/>
      <c r="N8" s="565"/>
      <c r="O8" s="565"/>
      <c r="P8" s="565"/>
      <c r="Q8" s="565"/>
      <c r="R8" s="565"/>
      <c r="S8" s="566"/>
    </row>
    <row r="9" spans="3:19" ht="15" thickBot="1" x14ac:dyDescent="0.4">
      <c r="C9" s="567" t="s">
        <v>573</v>
      </c>
      <c r="D9" s="568"/>
      <c r="E9" s="569" t="s">
        <v>574</v>
      </c>
      <c r="F9" s="570"/>
      <c r="G9" s="570"/>
      <c r="H9" s="570"/>
      <c r="I9" s="570"/>
      <c r="J9" s="570"/>
      <c r="K9" s="570"/>
      <c r="L9" s="570"/>
      <c r="M9" s="570"/>
      <c r="N9" s="293"/>
      <c r="O9" s="293"/>
      <c r="P9" s="293"/>
      <c r="Q9" s="293"/>
      <c r="R9" s="70" t="s">
        <v>575</v>
      </c>
      <c r="S9" s="71">
        <v>45636</v>
      </c>
    </row>
    <row r="10" spans="3:19" ht="15" thickBot="1" x14ac:dyDescent="0.4">
      <c r="C10" s="583" t="s">
        <v>576</v>
      </c>
      <c r="D10" s="583" t="s">
        <v>577</v>
      </c>
      <c r="E10" s="586" t="s">
        <v>578</v>
      </c>
      <c r="F10" s="589" t="s">
        <v>579</v>
      </c>
      <c r="G10" s="590"/>
      <c r="H10" s="590"/>
      <c r="I10" s="590"/>
      <c r="J10" s="590"/>
      <c r="K10" s="590"/>
      <c r="L10" s="590"/>
      <c r="M10" s="590"/>
      <c r="N10" s="590"/>
      <c r="O10" s="590"/>
      <c r="P10" s="590"/>
      <c r="Q10" s="590"/>
      <c r="R10" s="590"/>
      <c r="S10" s="590"/>
    </row>
    <row r="11" spans="3:19" ht="15" thickBot="1" x14ac:dyDescent="0.4">
      <c r="C11" s="584"/>
      <c r="D11" s="584"/>
      <c r="E11" s="587"/>
      <c r="F11" s="571" t="s">
        <v>580</v>
      </c>
      <c r="G11" s="572"/>
      <c r="H11" s="572"/>
      <c r="I11" s="573"/>
      <c r="J11" s="571" t="s">
        <v>581</v>
      </c>
      <c r="K11" s="572"/>
      <c r="L11" s="572"/>
      <c r="M11" s="573"/>
      <c r="N11" s="571" t="s">
        <v>582</v>
      </c>
      <c r="O11" s="572"/>
      <c r="P11" s="572"/>
      <c r="Q11" s="573"/>
      <c r="R11" s="574" t="s">
        <v>583</v>
      </c>
      <c r="S11" s="574" t="s">
        <v>584</v>
      </c>
    </row>
    <row r="12" spans="3:19" ht="26.5" thickBot="1" x14ac:dyDescent="0.4">
      <c r="C12" s="585"/>
      <c r="D12" s="585"/>
      <c r="E12" s="588"/>
      <c r="F12" s="230" t="s">
        <v>585</v>
      </c>
      <c r="G12" s="231" t="s">
        <v>586</v>
      </c>
      <c r="H12" s="230" t="s">
        <v>587</v>
      </c>
      <c r="I12" s="230" t="s">
        <v>588</v>
      </c>
      <c r="J12" s="230" t="s">
        <v>585</v>
      </c>
      <c r="K12" s="231" t="s">
        <v>586</v>
      </c>
      <c r="L12" s="230" t="s">
        <v>587</v>
      </c>
      <c r="M12" s="230" t="s">
        <v>588</v>
      </c>
      <c r="N12" s="230" t="s">
        <v>585</v>
      </c>
      <c r="O12" s="231" t="s">
        <v>586</v>
      </c>
      <c r="P12" s="230" t="s">
        <v>587</v>
      </c>
      <c r="Q12" s="230" t="s">
        <v>588</v>
      </c>
      <c r="R12" s="575"/>
      <c r="S12" s="575"/>
    </row>
    <row r="13" spans="3:19" ht="26.5" thickBot="1" x14ac:dyDescent="0.4">
      <c r="C13" s="72">
        <v>31</v>
      </c>
      <c r="D13" s="62" t="s">
        <v>589</v>
      </c>
      <c r="E13" s="73">
        <v>70</v>
      </c>
      <c r="F13" s="74">
        <f>H13/1.19</f>
        <v>13361344.537815128</v>
      </c>
      <c r="G13" s="75">
        <f>H13-F13</f>
        <v>2538655.4621848725</v>
      </c>
      <c r="H13" s="76">
        <v>15900000</v>
      </c>
      <c r="I13" s="77">
        <f>H13*E13</f>
        <v>1113000000</v>
      </c>
      <c r="J13" s="78">
        <f>L13/1.19</f>
        <v>14029411.764705883</v>
      </c>
      <c r="K13" s="78">
        <f>L13-J13</f>
        <v>2665588.2352941167</v>
      </c>
      <c r="L13" s="79">
        <v>16695000</v>
      </c>
      <c r="M13" s="79">
        <f>E13*L13</f>
        <v>1168650000</v>
      </c>
      <c r="N13" s="78">
        <f>P13/1.19</f>
        <v>13782226.890756303</v>
      </c>
      <c r="O13" s="78">
        <f>P13-N13</f>
        <v>2618623.1092436966</v>
      </c>
      <c r="P13" s="79">
        <v>16400850</v>
      </c>
      <c r="Q13" s="79">
        <f>P13*E13</f>
        <v>1148059500</v>
      </c>
      <c r="R13" s="79">
        <f>+AVERAGE(H13,L13,P13)</f>
        <v>16331950</v>
      </c>
      <c r="S13" s="79">
        <f>+R13*E13</f>
        <v>1143236500</v>
      </c>
    </row>
    <row r="14" spans="3:19" ht="15" thickBot="1" x14ac:dyDescent="0.4">
      <c r="C14" s="576" t="s">
        <v>487</v>
      </c>
      <c r="D14" s="577"/>
      <c r="E14" s="577"/>
      <c r="F14" s="578"/>
      <c r="G14" s="578"/>
      <c r="H14" s="579"/>
      <c r="I14" s="227">
        <f>I13</f>
        <v>1113000000</v>
      </c>
      <c r="J14" s="580"/>
      <c r="K14" s="581"/>
      <c r="L14" s="582"/>
      <c r="M14" s="228">
        <f>M13</f>
        <v>1168650000</v>
      </c>
      <c r="N14" s="580"/>
      <c r="O14" s="581"/>
      <c r="P14" s="582"/>
      <c r="Q14" s="228">
        <f>Q13</f>
        <v>1148059500</v>
      </c>
      <c r="R14" s="229"/>
      <c r="S14" s="228">
        <f>+S13</f>
        <v>1143236500</v>
      </c>
    </row>
  </sheetData>
  <mergeCells count="18">
    <mergeCell ref="J11:M11"/>
    <mergeCell ref="R11:R12"/>
    <mergeCell ref="S11:S12"/>
    <mergeCell ref="C14:H14"/>
    <mergeCell ref="J14:L14"/>
    <mergeCell ref="C10:C12"/>
    <mergeCell ref="D10:D12"/>
    <mergeCell ref="E10:E12"/>
    <mergeCell ref="F10:S10"/>
    <mergeCell ref="F11:I11"/>
    <mergeCell ref="N11:Q11"/>
    <mergeCell ref="N14:P14"/>
    <mergeCell ref="I1:S5"/>
    <mergeCell ref="C6:S7"/>
    <mergeCell ref="C8:D8"/>
    <mergeCell ref="E8:S8"/>
    <mergeCell ref="C9:D9"/>
    <mergeCell ref="E9:M9"/>
  </mergeCells>
  <pageMargins left="0.70866141732283472" right="0.70866141732283472" top="0.74803149606299213" bottom="0.74803149606299213" header="0.31496062992125984" footer="0.31496062992125984"/>
  <pageSetup paperSize="9" scale="5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3D7DB-6EF6-4AC5-B15D-67C292F3AB69}">
  <dimension ref="A1:G47"/>
  <sheetViews>
    <sheetView tabSelected="1" view="pageBreakPreview" topLeftCell="A32" zoomScale="90" zoomScaleNormal="100" zoomScaleSheetLayoutView="90" workbookViewId="0">
      <selection activeCell="E40" sqref="E40"/>
    </sheetView>
  </sheetViews>
  <sheetFormatPr baseColWidth="10" defaultColWidth="11.453125" defaultRowHeight="14.5" x14ac:dyDescent="0.35"/>
  <cols>
    <col min="1" max="1" width="11.54296875" bestFit="1" customWidth="1"/>
    <col min="2" max="2" width="38.1796875" bestFit="1" customWidth="1"/>
    <col min="4" max="4" width="11.54296875" bestFit="1" customWidth="1"/>
    <col min="5" max="5" width="25.81640625" customWidth="1"/>
    <col min="6" max="6" width="15.26953125" customWidth="1"/>
    <col min="7" max="7" width="22" bestFit="1" customWidth="1"/>
  </cols>
  <sheetData>
    <row r="1" spans="1:7" ht="15" customHeight="1" x14ac:dyDescent="0.35">
      <c r="A1" s="600" t="s">
        <v>628</v>
      </c>
      <c r="B1" s="600"/>
      <c r="C1" s="600"/>
      <c r="D1" s="600"/>
      <c r="E1" s="600"/>
      <c r="F1" s="600"/>
      <c r="G1" s="600"/>
    </row>
    <row r="2" spans="1:7" ht="53.25" customHeight="1" x14ac:dyDescent="0.35">
      <c r="A2" s="601" t="s">
        <v>124</v>
      </c>
      <c r="B2" s="601"/>
      <c r="C2" s="601"/>
      <c r="D2" s="601"/>
      <c r="E2" s="601"/>
      <c r="F2" s="601"/>
      <c r="G2" s="601"/>
    </row>
    <row r="3" spans="1:7" ht="28.5" customHeight="1" x14ac:dyDescent="0.35">
      <c r="A3" s="600" t="s">
        <v>125</v>
      </c>
      <c r="B3" s="600" t="s">
        <v>590</v>
      </c>
      <c r="C3" s="600" t="s">
        <v>591</v>
      </c>
      <c r="D3" s="600" t="s">
        <v>578</v>
      </c>
      <c r="E3" s="600" t="s">
        <v>629</v>
      </c>
      <c r="F3" s="602" t="s">
        <v>630</v>
      </c>
      <c r="G3" s="602"/>
    </row>
    <row r="4" spans="1:7" ht="28.5" customHeight="1" x14ac:dyDescent="0.35">
      <c r="A4" s="600"/>
      <c r="B4" s="600"/>
      <c r="C4" s="600"/>
      <c r="D4" s="600"/>
      <c r="E4" s="600"/>
      <c r="F4" s="403" t="s">
        <v>592</v>
      </c>
      <c r="G4" s="404" t="s">
        <v>593</v>
      </c>
    </row>
    <row r="5" spans="1:7" ht="15" customHeight="1" x14ac:dyDescent="0.35">
      <c r="A5" s="605" t="s">
        <v>631</v>
      </c>
      <c r="B5" s="605"/>
      <c r="C5" s="605"/>
      <c r="D5" s="605"/>
      <c r="E5" s="605"/>
      <c r="F5" s="605"/>
      <c r="G5" s="605"/>
    </row>
    <row r="6" spans="1:7" ht="15.5" x14ac:dyDescent="0.35">
      <c r="A6" s="405" t="s">
        <v>180</v>
      </c>
      <c r="B6" s="406" t="s">
        <v>531</v>
      </c>
      <c r="C6" s="407" t="s">
        <v>591</v>
      </c>
      <c r="D6" s="407">
        <v>29</v>
      </c>
      <c r="E6" s="408">
        <v>6037795.2533333339</v>
      </c>
      <c r="F6" s="409"/>
      <c r="G6" s="409">
        <f>D6*F6</f>
        <v>0</v>
      </c>
    </row>
    <row r="7" spans="1:7" ht="15.5" x14ac:dyDescent="0.35">
      <c r="A7" s="405" t="s">
        <v>183</v>
      </c>
      <c r="B7" s="406" t="s">
        <v>532</v>
      </c>
      <c r="C7" s="407" t="s">
        <v>591</v>
      </c>
      <c r="D7" s="407">
        <v>31</v>
      </c>
      <c r="E7" s="408">
        <v>522678.50333333336</v>
      </c>
      <c r="F7" s="409"/>
      <c r="G7" s="409">
        <f t="shared" ref="G7:G35" si="0">D7*F7</f>
        <v>0</v>
      </c>
    </row>
    <row r="8" spans="1:7" ht="15.5" x14ac:dyDescent="0.35">
      <c r="A8" s="405" t="s">
        <v>185</v>
      </c>
      <c r="B8" s="406" t="s">
        <v>533</v>
      </c>
      <c r="C8" s="407" t="s">
        <v>591</v>
      </c>
      <c r="D8" s="407">
        <v>37</v>
      </c>
      <c r="E8" s="408">
        <v>1328096.6399999999</v>
      </c>
      <c r="F8" s="409"/>
      <c r="G8" s="409">
        <f t="shared" si="0"/>
        <v>0</v>
      </c>
    </row>
    <row r="9" spans="1:7" ht="15.5" x14ac:dyDescent="0.35">
      <c r="A9" s="405" t="s">
        <v>188</v>
      </c>
      <c r="B9" s="406" t="s">
        <v>534</v>
      </c>
      <c r="C9" s="407" t="s">
        <v>591</v>
      </c>
      <c r="D9" s="407">
        <v>51</v>
      </c>
      <c r="E9" s="408">
        <v>255265.66666666666</v>
      </c>
      <c r="F9" s="409"/>
      <c r="G9" s="409">
        <f t="shared" si="0"/>
        <v>0</v>
      </c>
    </row>
    <row r="10" spans="1:7" ht="15.5" x14ac:dyDescent="0.35">
      <c r="A10" s="405" t="s">
        <v>190</v>
      </c>
      <c r="B10" s="406" t="s">
        <v>535</v>
      </c>
      <c r="C10" s="407" t="s">
        <v>591</v>
      </c>
      <c r="D10" s="407">
        <v>55</v>
      </c>
      <c r="E10" s="408">
        <v>110460.96666666667</v>
      </c>
      <c r="F10" s="409"/>
      <c r="G10" s="409">
        <f t="shared" si="0"/>
        <v>0</v>
      </c>
    </row>
    <row r="11" spans="1:7" ht="15.5" x14ac:dyDescent="0.35">
      <c r="A11" s="405" t="s">
        <v>193</v>
      </c>
      <c r="B11" s="406" t="s">
        <v>536</v>
      </c>
      <c r="C11" s="407" t="s">
        <v>591</v>
      </c>
      <c r="D11" s="407">
        <v>40</v>
      </c>
      <c r="E11" s="408">
        <v>909099</v>
      </c>
      <c r="F11" s="409"/>
      <c r="G11" s="409">
        <f t="shared" si="0"/>
        <v>0</v>
      </c>
    </row>
    <row r="12" spans="1:7" ht="15.5" x14ac:dyDescent="0.35">
      <c r="A12" s="405" t="s">
        <v>594</v>
      </c>
      <c r="B12" s="406" t="s">
        <v>537</v>
      </c>
      <c r="C12" s="407" t="s">
        <v>591</v>
      </c>
      <c r="D12" s="407">
        <v>34</v>
      </c>
      <c r="E12" s="408">
        <v>416925.92333333334</v>
      </c>
      <c r="F12" s="409"/>
      <c r="G12" s="409">
        <f t="shared" si="0"/>
        <v>0</v>
      </c>
    </row>
    <row r="13" spans="1:7" ht="15.5" x14ac:dyDescent="0.35">
      <c r="A13" s="405" t="s">
        <v>595</v>
      </c>
      <c r="B13" s="406" t="s">
        <v>538</v>
      </c>
      <c r="C13" s="407" t="s">
        <v>591</v>
      </c>
      <c r="D13" s="407">
        <v>111</v>
      </c>
      <c r="E13" s="408">
        <v>19795.556666666667</v>
      </c>
      <c r="F13" s="409"/>
      <c r="G13" s="409">
        <f t="shared" si="0"/>
        <v>0</v>
      </c>
    </row>
    <row r="14" spans="1:7" ht="15.5" x14ac:dyDescent="0.35">
      <c r="A14" s="405" t="s">
        <v>596</v>
      </c>
      <c r="B14" s="406" t="s">
        <v>539</v>
      </c>
      <c r="C14" s="407" t="s">
        <v>591</v>
      </c>
      <c r="D14" s="407">
        <v>109</v>
      </c>
      <c r="E14" s="408">
        <v>154013.37</v>
      </c>
      <c r="F14" s="409"/>
      <c r="G14" s="409">
        <f t="shared" si="0"/>
        <v>0</v>
      </c>
    </row>
    <row r="15" spans="1:7" ht="15.5" x14ac:dyDescent="0.35">
      <c r="A15" s="405" t="s">
        <v>597</v>
      </c>
      <c r="B15" s="406" t="s">
        <v>540</v>
      </c>
      <c r="C15" s="407" t="s">
        <v>591</v>
      </c>
      <c r="D15" s="407">
        <v>2352</v>
      </c>
      <c r="E15" s="408">
        <v>14389.576666666668</v>
      </c>
      <c r="F15" s="409"/>
      <c r="G15" s="409">
        <f t="shared" si="0"/>
        <v>0</v>
      </c>
    </row>
    <row r="16" spans="1:7" ht="15.5" x14ac:dyDescent="0.35">
      <c r="A16" s="405" t="s">
        <v>598</v>
      </c>
      <c r="B16" s="406" t="s">
        <v>541</v>
      </c>
      <c r="C16" s="407" t="s">
        <v>591</v>
      </c>
      <c r="D16" s="407">
        <v>1472</v>
      </c>
      <c r="E16" s="408">
        <v>50872.483333333337</v>
      </c>
      <c r="F16" s="409"/>
      <c r="G16" s="409">
        <f t="shared" si="0"/>
        <v>0</v>
      </c>
    </row>
    <row r="17" spans="1:7" ht="15.5" x14ac:dyDescent="0.35">
      <c r="A17" s="405" t="s">
        <v>599</v>
      </c>
      <c r="B17" s="406" t="s">
        <v>542</v>
      </c>
      <c r="C17" s="407" t="s">
        <v>591</v>
      </c>
      <c r="D17" s="407">
        <v>415</v>
      </c>
      <c r="E17" s="408">
        <v>112204.09333333334</v>
      </c>
      <c r="F17" s="409"/>
      <c r="G17" s="409">
        <f t="shared" si="0"/>
        <v>0</v>
      </c>
    </row>
    <row r="18" spans="1:7" ht="15.5" x14ac:dyDescent="0.35">
      <c r="A18" s="405" t="s">
        <v>600</v>
      </c>
      <c r="B18" s="406" t="s">
        <v>543</v>
      </c>
      <c r="C18" s="407" t="s">
        <v>591</v>
      </c>
      <c r="D18" s="407">
        <v>1868</v>
      </c>
      <c r="E18" s="408">
        <v>44676.613333333335</v>
      </c>
      <c r="F18" s="409"/>
      <c r="G18" s="409">
        <f t="shared" si="0"/>
        <v>0</v>
      </c>
    </row>
    <row r="19" spans="1:7" ht="15.5" x14ac:dyDescent="0.35">
      <c r="A19" s="405" t="s">
        <v>601</v>
      </c>
      <c r="B19" s="406" t="s">
        <v>544</v>
      </c>
      <c r="C19" s="407" t="s">
        <v>591</v>
      </c>
      <c r="D19" s="407">
        <v>1656</v>
      </c>
      <c r="E19" s="408">
        <v>127646.00333333334</v>
      </c>
      <c r="F19" s="409"/>
      <c r="G19" s="409">
        <f t="shared" si="0"/>
        <v>0</v>
      </c>
    </row>
    <row r="20" spans="1:7" ht="15.5" x14ac:dyDescent="0.35">
      <c r="A20" s="405" t="s">
        <v>602</v>
      </c>
      <c r="B20" s="406" t="s">
        <v>545</v>
      </c>
      <c r="C20" s="407" t="s">
        <v>591</v>
      </c>
      <c r="D20" s="407">
        <v>160</v>
      </c>
      <c r="E20" s="408">
        <v>329624.38333333336</v>
      </c>
      <c r="F20" s="409"/>
      <c r="G20" s="409">
        <f t="shared" si="0"/>
        <v>0</v>
      </c>
    </row>
    <row r="21" spans="1:7" ht="15.5" x14ac:dyDescent="0.35">
      <c r="A21" s="405" t="s">
        <v>603</v>
      </c>
      <c r="B21" s="406" t="s">
        <v>546</v>
      </c>
      <c r="C21" s="410" t="s">
        <v>591</v>
      </c>
      <c r="D21" s="407">
        <v>157</v>
      </c>
      <c r="E21" s="408">
        <v>338136.07666666666</v>
      </c>
      <c r="F21" s="409"/>
      <c r="G21" s="409">
        <f t="shared" si="0"/>
        <v>0</v>
      </c>
    </row>
    <row r="22" spans="1:7" ht="15.5" x14ac:dyDescent="0.35">
      <c r="A22" s="405" t="s">
        <v>604</v>
      </c>
      <c r="B22" s="406" t="s">
        <v>547</v>
      </c>
      <c r="C22" s="410" t="s">
        <v>591</v>
      </c>
      <c r="D22" s="407">
        <v>159</v>
      </c>
      <c r="E22" s="408">
        <v>394485</v>
      </c>
      <c r="F22" s="409"/>
      <c r="G22" s="409">
        <f t="shared" si="0"/>
        <v>0</v>
      </c>
    </row>
    <row r="23" spans="1:7" ht="15.5" x14ac:dyDescent="0.35">
      <c r="A23" s="405" t="s">
        <v>605</v>
      </c>
      <c r="B23" s="406" t="s">
        <v>548</v>
      </c>
      <c r="C23" s="410" t="s">
        <v>591</v>
      </c>
      <c r="D23" s="407">
        <v>81</v>
      </c>
      <c r="E23" s="408">
        <v>152649.03333333333</v>
      </c>
      <c r="F23" s="409"/>
      <c r="G23" s="409">
        <f t="shared" si="0"/>
        <v>0</v>
      </c>
    </row>
    <row r="24" spans="1:7" ht="15.5" x14ac:dyDescent="0.35">
      <c r="A24" s="405" t="s">
        <v>606</v>
      </c>
      <c r="B24" s="406" t="s">
        <v>549</v>
      </c>
      <c r="C24" s="410" t="s">
        <v>591</v>
      </c>
      <c r="D24" s="407">
        <v>81</v>
      </c>
      <c r="E24" s="408">
        <v>152649.16666666666</v>
      </c>
      <c r="F24" s="409"/>
      <c r="G24" s="409">
        <f t="shared" si="0"/>
        <v>0</v>
      </c>
    </row>
    <row r="25" spans="1:7" ht="15.5" x14ac:dyDescent="0.35">
      <c r="A25" s="405" t="s">
        <v>607</v>
      </c>
      <c r="B25" s="406" t="s">
        <v>550</v>
      </c>
      <c r="C25" s="410" t="s">
        <v>591</v>
      </c>
      <c r="D25" s="407">
        <v>81</v>
      </c>
      <c r="E25" s="408">
        <v>222684.14666666664</v>
      </c>
      <c r="F25" s="409"/>
      <c r="G25" s="409">
        <f t="shared" si="0"/>
        <v>0</v>
      </c>
    </row>
    <row r="26" spans="1:7" ht="15.5" x14ac:dyDescent="0.35">
      <c r="A26" s="405" t="s">
        <v>608</v>
      </c>
      <c r="B26" s="406" t="s">
        <v>551</v>
      </c>
      <c r="C26" s="410" t="s">
        <v>591</v>
      </c>
      <c r="D26" s="407">
        <v>81</v>
      </c>
      <c r="E26" s="408">
        <v>222684.14666666664</v>
      </c>
      <c r="F26" s="409"/>
      <c r="G26" s="409">
        <f t="shared" si="0"/>
        <v>0</v>
      </c>
    </row>
    <row r="27" spans="1:7" ht="15.5" x14ac:dyDescent="0.35">
      <c r="A27" s="405" t="s">
        <v>609</v>
      </c>
      <c r="B27" s="406" t="s">
        <v>552</v>
      </c>
      <c r="C27" s="407" t="s">
        <v>591</v>
      </c>
      <c r="D27" s="407">
        <v>81</v>
      </c>
      <c r="E27" s="408">
        <v>255350.21333333329</v>
      </c>
      <c r="F27" s="409"/>
      <c r="G27" s="409">
        <f t="shared" si="0"/>
        <v>0</v>
      </c>
    </row>
    <row r="28" spans="1:7" ht="15.5" x14ac:dyDescent="0.35">
      <c r="A28" s="405" t="s">
        <v>610</v>
      </c>
      <c r="B28" s="406" t="s">
        <v>553</v>
      </c>
      <c r="C28" s="407" t="s">
        <v>591</v>
      </c>
      <c r="D28" s="407">
        <v>81</v>
      </c>
      <c r="E28" s="408">
        <v>288719.08666666667</v>
      </c>
      <c r="F28" s="409"/>
      <c r="G28" s="409">
        <f t="shared" si="0"/>
        <v>0</v>
      </c>
    </row>
    <row r="29" spans="1:7" ht="15.5" x14ac:dyDescent="0.35">
      <c r="A29" s="405" t="s">
        <v>611</v>
      </c>
      <c r="B29" s="406" t="s">
        <v>554</v>
      </c>
      <c r="C29" s="407" t="s">
        <v>591</v>
      </c>
      <c r="D29" s="407">
        <v>128</v>
      </c>
      <c r="E29" s="408">
        <v>128415.35000000002</v>
      </c>
      <c r="F29" s="409"/>
      <c r="G29" s="409">
        <f t="shared" si="0"/>
        <v>0</v>
      </c>
    </row>
    <row r="30" spans="1:7" ht="15.5" x14ac:dyDescent="0.35">
      <c r="A30" s="405" t="s">
        <v>612</v>
      </c>
      <c r="B30" s="406" t="s">
        <v>555</v>
      </c>
      <c r="C30" s="410" t="s">
        <v>591</v>
      </c>
      <c r="D30" s="407">
        <v>72</v>
      </c>
      <c r="E30" s="408">
        <v>37029</v>
      </c>
      <c r="F30" s="409"/>
      <c r="G30" s="409">
        <f t="shared" si="0"/>
        <v>0</v>
      </c>
    </row>
    <row r="31" spans="1:7" ht="15.5" x14ac:dyDescent="0.35">
      <c r="A31" s="405" t="s">
        <v>613</v>
      </c>
      <c r="B31" s="406" t="s">
        <v>556</v>
      </c>
      <c r="C31" s="410" t="s">
        <v>591</v>
      </c>
      <c r="D31" s="407">
        <v>34</v>
      </c>
      <c r="E31" s="408">
        <v>145920.5</v>
      </c>
      <c r="F31" s="409"/>
      <c r="G31" s="409">
        <f t="shared" si="0"/>
        <v>0</v>
      </c>
    </row>
    <row r="32" spans="1:7" ht="15.5" x14ac:dyDescent="0.35">
      <c r="A32" s="405" t="s">
        <v>614</v>
      </c>
      <c r="B32" s="406" t="s">
        <v>557</v>
      </c>
      <c r="C32" s="410" t="s">
        <v>591</v>
      </c>
      <c r="D32" s="407">
        <v>63</v>
      </c>
      <c r="E32" s="408">
        <v>147560</v>
      </c>
      <c r="F32" s="409"/>
      <c r="G32" s="409">
        <f t="shared" si="0"/>
        <v>0</v>
      </c>
    </row>
    <row r="33" spans="1:7" ht="15.5" x14ac:dyDescent="0.35">
      <c r="A33" s="405" t="s">
        <v>615</v>
      </c>
      <c r="B33" s="406" t="s">
        <v>558</v>
      </c>
      <c r="C33" s="410" t="s">
        <v>591</v>
      </c>
      <c r="D33" s="407">
        <v>34</v>
      </c>
      <c r="E33" s="408">
        <v>2439500</v>
      </c>
      <c r="F33" s="409"/>
      <c r="G33" s="409">
        <f t="shared" si="0"/>
        <v>0</v>
      </c>
    </row>
    <row r="34" spans="1:7" ht="15.5" x14ac:dyDescent="0.35">
      <c r="A34" s="405" t="s">
        <v>616</v>
      </c>
      <c r="B34" s="406" t="s">
        <v>559</v>
      </c>
      <c r="C34" s="407" t="s">
        <v>591</v>
      </c>
      <c r="D34" s="407">
        <v>100</v>
      </c>
      <c r="E34" s="408">
        <v>298333.33333333331</v>
      </c>
      <c r="F34" s="409"/>
      <c r="G34" s="409">
        <f t="shared" si="0"/>
        <v>0</v>
      </c>
    </row>
    <row r="35" spans="1:7" ht="15.5" x14ac:dyDescent="0.35">
      <c r="A35" s="405" t="s">
        <v>617</v>
      </c>
      <c r="B35" s="406" t="s">
        <v>560</v>
      </c>
      <c r="C35" s="410" t="s">
        <v>591</v>
      </c>
      <c r="D35" s="407">
        <v>70</v>
      </c>
      <c r="E35" s="411">
        <v>16331950</v>
      </c>
      <c r="F35" s="412"/>
      <c r="G35" s="409">
        <f t="shared" si="0"/>
        <v>0</v>
      </c>
    </row>
    <row r="36" spans="1:7" ht="14.5" customHeight="1" x14ac:dyDescent="0.35">
      <c r="A36" s="591" t="s">
        <v>618</v>
      </c>
      <c r="B36" s="592"/>
      <c r="C36" s="592"/>
      <c r="D36" s="592"/>
      <c r="E36" s="592"/>
      <c r="F36" s="593"/>
      <c r="G36" s="413">
        <f>SUM(G6:G35)</f>
        <v>0</v>
      </c>
    </row>
    <row r="37" spans="1:7" ht="14.5" customHeight="1" x14ac:dyDescent="0.35">
      <c r="A37" s="591" t="s">
        <v>619</v>
      </c>
      <c r="B37" s="592"/>
      <c r="C37" s="592"/>
      <c r="D37" s="592"/>
      <c r="E37" s="592"/>
      <c r="F37" s="593"/>
      <c r="G37" s="413">
        <f>G36-(G36/1.19)</f>
        <v>0</v>
      </c>
    </row>
    <row r="38" spans="1:7" ht="14.5" customHeight="1" x14ac:dyDescent="0.35">
      <c r="A38" s="591" t="s">
        <v>620</v>
      </c>
      <c r="B38" s="592"/>
      <c r="C38" s="592"/>
      <c r="D38" s="592"/>
      <c r="E38" s="592"/>
      <c r="F38" s="593"/>
      <c r="G38" s="413">
        <f>+G36</f>
        <v>0</v>
      </c>
    </row>
    <row r="39" spans="1:7" ht="14.5" customHeight="1" x14ac:dyDescent="0.35">
      <c r="A39" s="603" t="s">
        <v>621</v>
      </c>
      <c r="B39" s="604"/>
      <c r="C39" s="604"/>
      <c r="D39" s="604"/>
      <c r="E39" s="604"/>
      <c r="F39" s="604"/>
      <c r="G39" s="604"/>
    </row>
    <row r="40" spans="1:7" ht="31" x14ac:dyDescent="0.35">
      <c r="A40" s="414">
        <v>2.1</v>
      </c>
      <c r="B40" s="415" t="s">
        <v>622</v>
      </c>
      <c r="C40" s="416" t="s">
        <v>591</v>
      </c>
      <c r="D40" s="416">
        <v>90</v>
      </c>
      <c r="E40" s="424">
        <v>2594047.6666666698</v>
      </c>
      <c r="F40" s="417"/>
      <c r="G40" s="418">
        <f>D40*F40</f>
        <v>0</v>
      </c>
    </row>
    <row r="41" spans="1:7" ht="14.5" customHeight="1" x14ac:dyDescent="0.35">
      <c r="A41" s="591" t="s">
        <v>623</v>
      </c>
      <c r="B41" s="592"/>
      <c r="C41" s="592"/>
      <c r="D41" s="592"/>
      <c r="E41" s="592"/>
      <c r="F41" s="593"/>
      <c r="G41" s="413">
        <f>+G40</f>
        <v>0</v>
      </c>
    </row>
    <row r="42" spans="1:7" ht="15.5" x14ac:dyDescent="0.35">
      <c r="A42" s="594"/>
      <c r="B42" s="595"/>
      <c r="C42" s="595"/>
      <c r="D42" s="595"/>
      <c r="E42" s="595"/>
      <c r="F42" s="595"/>
      <c r="G42" s="596"/>
    </row>
    <row r="43" spans="1:7" ht="14.5" customHeight="1" x14ac:dyDescent="0.35">
      <c r="A43" s="603" t="s">
        <v>624</v>
      </c>
      <c r="B43" s="604"/>
      <c r="C43" s="604"/>
      <c r="D43" s="604"/>
      <c r="E43" s="604"/>
      <c r="F43" s="604"/>
      <c r="G43" s="604"/>
    </row>
    <row r="44" spans="1:7" ht="15.5" x14ac:dyDescent="0.35">
      <c r="A44" s="419">
        <v>3.1</v>
      </c>
      <c r="B44" s="420" t="s">
        <v>625</v>
      </c>
      <c r="C44" s="421" t="s">
        <v>591</v>
      </c>
      <c r="D44" s="421">
        <v>90</v>
      </c>
      <c r="E44" s="425">
        <v>1000000</v>
      </c>
      <c r="F44" s="422"/>
      <c r="G44" s="423">
        <f>D44*F44</f>
        <v>0</v>
      </c>
    </row>
    <row r="45" spans="1:7" ht="14.5" customHeight="1" x14ac:dyDescent="0.35">
      <c r="A45" s="591" t="s">
        <v>626</v>
      </c>
      <c r="B45" s="592"/>
      <c r="C45" s="592"/>
      <c r="D45" s="592"/>
      <c r="E45" s="592"/>
      <c r="F45" s="593"/>
      <c r="G45" s="413">
        <f>+G44</f>
        <v>0</v>
      </c>
    </row>
    <row r="46" spans="1:7" ht="14.5" customHeight="1" x14ac:dyDescent="0.35">
      <c r="A46" s="591" t="s">
        <v>627</v>
      </c>
      <c r="B46" s="592"/>
      <c r="C46" s="592"/>
      <c r="D46" s="592"/>
      <c r="E46" s="592"/>
      <c r="F46" s="593"/>
      <c r="G46" s="413">
        <f>+G38+G41+G45</f>
        <v>0</v>
      </c>
    </row>
    <row r="47" spans="1:7" ht="15.5" x14ac:dyDescent="0.35">
      <c r="A47" s="597"/>
      <c r="B47" s="598"/>
      <c r="C47" s="598"/>
      <c r="D47" s="598"/>
      <c r="E47" s="598"/>
      <c r="F47" s="598"/>
      <c r="G47" s="599"/>
    </row>
  </sheetData>
  <mergeCells count="19">
    <mergeCell ref="A5:G5"/>
    <mergeCell ref="A39:G39"/>
    <mergeCell ref="E3:E4"/>
    <mergeCell ref="F3:G3"/>
    <mergeCell ref="A43:G43"/>
    <mergeCell ref="A36:F36"/>
    <mergeCell ref="A37:F37"/>
    <mergeCell ref="A1:G1"/>
    <mergeCell ref="A2:G2"/>
    <mergeCell ref="A3:A4"/>
    <mergeCell ref="B3:B4"/>
    <mergeCell ref="C3:C4"/>
    <mergeCell ref="D3:D4"/>
    <mergeCell ref="A38:F38"/>
    <mergeCell ref="A42:G42"/>
    <mergeCell ref="A41:F41"/>
    <mergeCell ref="A47:G47"/>
    <mergeCell ref="A45:F45"/>
    <mergeCell ref="A46:F46"/>
  </mergeCells>
  <phoneticPr fontId="22" type="noConversion"/>
  <pageMargins left="0.70866141732283472" right="0.70866141732283472" top="0.74803149606299213" bottom="0.74803149606299213" header="0.31496062992125984" footer="0.31496062992125984"/>
  <pageSetup paperSize="9" scale="6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SIMAT</vt:lpstr>
      <vt:lpstr>Cronograma Ajustado1</vt:lpstr>
      <vt:lpstr>CRONOGRAMA</vt:lpstr>
      <vt:lpstr>DIAG CONSOLIDADO</vt:lpstr>
      <vt:lpstr>ESTU MER DEPORT</vt:lpstr>
      <vt:lpstr>ESTU MER PARQUES</vt:lpstr>
      <vt:lpstr>OFERTA ECONOMICA</vt:lpstr>
      <vt:lpstr>'OFERTA ECONOMICA'!Área_de_impresión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2024-12-04T14:38:41Z</dcterms:created>
  <dcterms:modified xsi:type="dcterms:W3CDTF">2025-09-19T23:53:37Z</dcterms:modified>
  <cp:category/>
  <cp:contentStatus/>
</cp:coreProperties>
</file>